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aTSZUnEIn+sbl6JI+brRBOljHeCnGZEdnqy8MwgBVZRBAx/rlbD9LyvmZf03bTFzvXfWYgmXEsYsxD1pwHW2g==" workbookSaltValue="x3F55YVaorKk0kRjnmwBV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<sst xmlns="http://schemas.openxmlformats.org/spreadsheetml/2006/main" xmlns:r="http://schemas.openxmlformats.org/officeDocument/2006/relationships" count="114" uniqueCount="114">
  <si>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</si>
  <si>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</si>
  <si>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</si>
  <si>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</si>
  <si>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</si>
  <si>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</si>
  <si>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</si>
  <si>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</si>
  <si>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</si>
  <si>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</si>
  <si>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</si>
  <si>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</si>
  <si>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</si>
  <si>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</si>
  <si>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</si>
  <si>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</si>
  <si>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</si>
  <si>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</si>
  <si>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</si>
  <si>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</si>
  <si>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</si>
  <si>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</si>
  <si>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</si>
  <si>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</si>
  <si>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</si>
  <si>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</si>
  <si>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</si>
  <si>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</si>
  <si>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</si>
  <si>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</si>
  <si>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</si>
  <si>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</si>
  <si>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</si>
  <si>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</si>
  <si>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</si>
  <si>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</si>
  <si>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</si>
  <si>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</si>
  <si>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</si>
  <si>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</si>
  <si>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</si>
  <si>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</si>
  <si>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</si>
  <si>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</si>
  <si>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</si>
  <si>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</si>
  <si>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</si>
  <si>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</si>
  <si>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</si>
  <si>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</si>
  <si>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</si>
  <si>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</si>
  <si>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</si>
  <si>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</si>
  <si>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</si>
  <si>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</si>
  <si>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</si>
  <si>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</si>
  <si>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</si>
  <si>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</si>
  <si>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</si>
  <si>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</si>
  <si>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</si>
  <si>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</si>
  <si>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</si>
  <si>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</si>
  <si>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　経費回収率の低下や汚水処理原価の上昇が示すとおり、本市下水道事業の経営環境は依然として厳しい状況にある。
　令和６年度決算では、経常収支比率は改善したものの、維持管理費の大幅な増加により、経費回収率が類似団体平均値を下回る結果となった。今後は、運転管理の効率化や維持管理費の抑制に努めるとともに、適切な使用料水準の設定や水洗化率の向上による使用料収入の確保を図る。
　また、老朽化の進行に伴い、将来的な施設更新需要の増大が見込まれることから、ストックマネジメント計画に基づく効率的な維持管理及び設備投資を進める。
安定した下水道サービスの提供を継続するため、経営戦略（令和６年度末改定）に基づいて取組を進め、経営改善を図る。</t>
    <rPh sb="1" eb="3">
      <t>ケイヒ</t>
    </rPh>
    <rPh sb="3" eb="6">
      <t>カイシュウリツ</t>
    </rPh>
    <rPh sb="7" eb="9">
      <t>テイカ</t>
    </rPh>
    <rPh sb="17" eb="19">
      <t>ジョウショウ</t>
    </rPh>
    <rPh sb="65" eb="67">
      <t>ケイジョウ</t>
    </rPh>
    <rPh sb="84" eb="85">
      <t>ヒ</t>
    </rPh>
    <rPh sb="86" eb="88">
      <t>オオハバ</t>
    </rPh>
    <rPh sb="107" eb="108">
      <t>アタイ</t>
    </rPh>
    <rPh sb="149" eb="151">
      <t>テキセツ</t>
    </rPh>
    <rPh sb="152" eb="155">
      <t>シヨウリョウ</t>
    </rPh>
    <rPh sb="155" eb="157">
      <t>スイジュン</t>
    </rPh>
    <rPh sb="158" eb="160">
      <t>セッテイ</t>
    </rPh>
    <rPh sb="180" eb="181">
      <t>ハカ</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</si>
  <si>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</si>
  <si>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</si>
  <si>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</si>
  <si>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</si>
  <si>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</si>
  <si>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</si>
  <si>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</si>
  <si>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</si>
  <si>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</si>
  <si>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</si>
  <si>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</si>
  <si>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</si>
  <si>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</si>
  <si>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</si>
  <si>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</si>
  <si>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</si>
  <si>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</si>
  <si>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</si>
  <si>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</si>
  <si>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</si>
  <si>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</si>
  <si>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</si>
  <si>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</si>
  <si>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</si>
  <si>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</si>
  <si>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</si>
  <si>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</si>
  <si>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</si>
  <si>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</si>
  <si>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香川県　観音寺市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</si>
  <si>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</si>
  <si>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</si>
  <si>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</si>
  <si>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</si>
  <si>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</si>
  <si>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</si>
  <si>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</si>
  <si>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</si>
  <si>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</si>
  <si>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</si>
  <si>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</si>
  <si>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</si>
  <si>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</si>
  <si>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</si>
  <si>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</si>
  <si>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経常収支比率は前年度から改善し、105.19％と100％を上回っているものの、⑤経費回収率は89.41％と類似団体平均値を下回っており、使用料収入により回収すべき経費の一部が一般会計からの繰入金等により賄われている状況にある。
　⑤経費回収率が低下した主な要因として、施設維持管理業務委託料が前年度と比較して大幅に増加したことによる、汚水処理費の増加が挙げられる。このため、引き続き運転管理の効率化や維持管理手法の見直しにより、経費の抑制を図る必要がある。
　②累積欠損金比率は3.52％と改善しているが、依然として累積欠損金を有している状況である。また、⑥汚水処理原価は上昇傾向にあり、特に維持管理費の増加が影響していることから、管理工程全体の効率化による原価抑制が求められる。
　収入面では、⑧水洗化率が依然として類似団体平均値を下回っている。接続率の向上による使用料収入の確保に努める。
　⑦施設利用率は改善しており、令和６年度からし尿及び浄化槽汚泥の共同化処理を開始したことによる処理水量の増加が要因と考えられる。
　④企業債残高対事業規模比率も改善している。施設利用率等を踏まえつつ引き続き効率的な投資計画を進め、使用料収入の確保に努めることで、更なる改善を目指す。</t>
    <rPh sb="2" eb="4">
      <t>ケイジョウ</t>
    </rPh>
    <rPh sb="61" eb="62">
      <t>アタイ</t>
    </rPh>
    <rPh sb="124" eb="126">
      <t>テイカ</t>
    </rPh>
    <rPh sb="247" eb="249">
      <t>カイゼン</t>
    </rPh>
    <rPh sb="296" eb="297">
      <t>トク</t>
    </rPh>
    <rPh sb="298" eb="300">
      <t>イジ</t>
    </rPh>
    <rPh sb="300" eb="302">
      <t>カンリ</t>
    </rPh>
    <rPh sb="302" eb="303">
      <t>ヒ</t>
    </rPh>
    <rPh sb="304" eb="306">
      <t>ゾウカ</t>
    </rPh>
    <rPh sb="307" eb="309">
      <t>エイキョウ</t>
    </rPh>
    <rPh sb="318" eb="320">
      <t>カンリ</t>
    </rPh>
    <rPh sb="320" eb="322">
      <t>コウテイ</t>
    </rPh>
    <rPh sb="322" eb="324">
      <t>ゼンタイ</t>
    </rPh>
    <rPh sb="325" eb="328">
      <t>コウリツカ</t>
    </rPh>
    <rPh sb="331" eb="333">
      <t>ゲンカ</t>
    </rPh>
    <rPh sb="333" eb="335">
      <t>ヨクセイ</t>
    </rPh>
    <rPh sb="336" eb="337">
      <t>モト</t>
    </rPh>
    <rPh sb="367" eb="368">
      <t>チ</t>
    </rPh>
    <rPh sb="391" eb="393">
      <t>カクホ</t>
    </rPh>
    <rPh sb="394" eb="395">
      <t>ツト</t>
    </rPh>
    <rPh sb="407" eb="409">
      <t>カイゼン</t>
    </rPh>
    <rPh sb="437" eb="439">
      <t>カイシ</t>
    </rPh>
    <rPh sb="446" eb="448">
      <t>ショリ</t>
    </rPh>
    <rPh sb="448" eb="450">
      <t>スイリョウ</t>
    </rPh>
    <rPh sb="451" eb="453">
      <t>ゾウカ</t>
    </rPh>
    <rPh sb="454" eb="456">
      <t>ヨウイン</t>
    </rPh>
    <rPh sb="457" eb="458">
      <t>カンガ</t>
    </rPh>
    <rPh sb="530" eb="531">
      <t>サラ</t>
    </rPh>
    <rPh sb="533" eb="535">
      <t>カイゼン</t>
    </rPh>
    <rPh sb="536" eb="538">
      <t>メザ</t>
    </rPh>
    <phoneticPr fontId="1"/>
  </si>
  <si>
    <t>　①有形固定資産減価償却率は依然として類似団体平均値を下回っている。これは、令和２年度に公営企業会計へ移行してからの減価償却累計額を基に算出しているためであり、今後は施設の経年化に伴い、当該比率の上昇が続くと見込まれる。
　供用開始から40年以上が経過し、②管渠老朽化率は耐用年数を迎える管渠の増加により上昇しており、この傾向は継続する見込である。
　ストックマネジメント計画及び経営戦略等に基づき、施設の重要度や健全度を踏まえた計画的な更新及び改築を実施することで、適切な維持管理に努める。</t>
    <rPh sb="25" eb="26">
      <t>アタイ</t>
    </rPh>
    <rPh sb="101" eb="102">
      <t>ツヅ</t>
    </rPh>
    <rPh sb="152" eb="154">
      <t>ジョウショウ</t>
    </rPh>
    <rPh sb="161" eb="163">
      <t>ケイコウ</t>
    </rPh>
    <rPh sb="164" eb="166">
      <t>ケイゾク</t>
    </rPh>
    <rPh sb="168" eb="170">
      <t>ミコミ</t>
    </rPh>
    <rPh sb="221" eb="222">
      <t>オヨ</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</si>
</sst>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4.1100000000000003</c:v>
                </c:pt>
                <c:pt idx="1">
                  <c:v>0</c:v>
                </c:pt>
                <c:pt idx="2">
                  <c:v>0</c:v>
                </c:pt>
                <c:pt idx="3">
                  <c:v>0</c:v>
                </c:pt>
                <c:pt idx="4" formatCode="#,##0.00;&quot;△&quot;#,##0.00;&quot;-&quot;">
                  <c:v>0.13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0.15</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50.58</c:v>
                </c:pt>
                <c:pt idx="1">
                  <c:v>51.17</c:v>
                </c:pt>
                <c:pt idx="2">
                  <c:v>48.57</c:v>
                </c:pt>
                <c:pt idx="3">
                  <c:v>48.02</c:v>
                </c:pt>
                <c:pt idx="4">
                  <c:v>52.1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56.72</c:v>
                </c:pt>
                <c:pt idx="1">
                  <c:v>56.43</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85.53</c:v>
                </c:pt>
                <c:pt idx="1">
                  <c:v>85.63</c:v>
                </c:pt>
                <c:pt idx="2">
                  <c:v>85.71</c:v>
                </c:pt>
                <c:pt idx="3">
                  <c:v>85.8</c:v>
                </c:pt>
                <c:pt idx="4">
                  <c:v>85.88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90.72</c:v>
                </c:pt>
                <c:pt idx="1">
                  <c:v>91.07</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94.67</c:v>
                </c:pt>
                <c:pt idx="1">
                  <c:v>101.47</c:v>
                </c:pt>
                <c:pt idx="2">
                  <c:v>99.11</c:v>
                </c:pt>
                <c:pt idx="3">
                  <c:v>101.44</c:v>
                </c:pt>
                <c:pt idx="4">
                  <c:v>105.19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106.5</c:v>
                </c:pt>
                <c:pt idx="1">
                  <c:v>106.22</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4.59</c:v>
                </c:pt>
                <c:pt idx="1">
                  <c:v>8.76</c:v>
                </c:pt>
                <c:pt idx="2">
                  <c:v>13.16</c:v>
                </c:pt>
                <c:pt idx="3">
                  <c:v>17.59</c:v>
                </c:pt>
                <c:pt idx="4">
                  <c:v>21.54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20.78</c:v>
                </c:pt>
                <c:pt idx="1">
                  <c:v>23.54</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formatCode="#,##0.00;&quot;△&quot;#,##0.00">
                  <c:v>0</c:v>
                </c:pt>
                <c:pt idx="2">
                  <c:v>1.1000000000000001</c:v>
                </c:pt>
                <c:pt idx="3">
                  <c:v>1.0900000000000001</c:v>
                </c:pt>
                <c:pt idx="4">
                  <c:v>2.62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1.34</c:v>
                </c:pt>
                <c:pt idx="1">
                  <c:v>1.5</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10.87</c:v>
                </c:pt>
                <c:pt idx="1">
                  <c:v>16.760000000000002</c:v>
                </c:pt>
                <c:pt idx="2">
                  <c:v>17.12</c:v>
                </c:pt>
                <c:pt idx="3">
                  <c:v>14.67</c:v>
                </c:pt>
                <c:pt idx="4">
                  <c:v>3.52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18.36</c:v>
                </c:pt>
                <c:pt idx="1">
                  <c:v>18.010000000000002</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36.4</c:v>
                </c:pt>
                <c:pt idx="1">
                  <c:v>64.73</c:v>
                </c:pt>
                <c:pt idx="2">
                  <c:v>28.59</c:v>
                </c:pt>
                <c:pt idx="3">
                  <c:v>46.69</c:v>
                </c:pt>
                <c:pt idx="4">
                  <c:v>36.409999999999997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55.6</c:v>
                </c:pt>
                <c:pt idx="1">
                  <c:v>59.4</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533.66999999999996</c:v>
                </c:pt>
                <c:pt idx="1">
                  <c:v>581.04</c:v>
                </c:pt>
                <c:pt idx="2">
                  <c:v>552.33000000000004</c:v>
                </c:pt>
                <c:pt idx="3">
                  <c:v>415.31</c:v>
                </c:pt>
                <c:pt idx="4">
                  <c:v>384.82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789.08</c:v>
                </c:pt>
                <c:pt idx="1">
                  <c:v>747.84</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97.27</c:v>
                </c:pt>
                <c:pt idx="1">
                  <c:v>96.68</c:v>
                </c:pt>
                <c:pt idx="2">
                  <c:v>95.5</c:v>
                </c:pt>
                <c:pt idx="3">
                  <c:v>95.29</c:v>
                </c:pt>
                <c:pt idx="4">
                  <c:v>89.41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88.25</c:v>
                </c:pt>
                <c:pt idx="1">
                  <c:v>90.17</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184.91</c:v>
                </c:pt>
                <c:pt idx="1">
                  <c:v>201.68</c:v>
                </c:pt>
                <c:pt idx="2">
                  <c:v>204.3</c:v>
                </c:pt>
                <c:pt idx="3">
                  <c:v>213.73</c:v>
                </c:pt>
                <c:pt idx="4">
                  <c:v>228.06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176.37</c:v>
                </c:pt>
                <c:pt idx="1">
                  <c:v>173.17</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香川県　観音寺市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3</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56361</v>
      </c>
      <c r="AM8" s="21"/>
      <c r="AN8" s="21"/>
      <c r="AO8" s="21"/>
      <c r="AP8" s="21"/>
      <c r="AQ8" s="21"/>
      <c r="AR8" s="21"/>
      <c r="AS8" s="21"/>
      <c r="AT8" s="7">
        <f>データ!T6</f>
        <v>117.83</v>
      </c>
      <c r="AU8" s="7"/>
      <c r="AV8" s="7"/>
      <c r="AW8" s="7"/>
      <c r="AX8" s="7"/>
      <c r="AY8" s="7"/>
      <c r="AZ8" s="7"/>
      <c r="BA8" s="7"/>
      <c r="BB8" s="7">
        <f>データ!U6</f>
        <v>478.32</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55.75</v>
      </c>
      <c r="J10" s="7"/>
      <c r="K10" s="7"/>
      <c r="L10" s="7"/>
      <c r="M10" s="7"/>
      <c r="N10" s="7"/>
      <c r="O10" s="7"/>
      <c r="P10" s="7">
        <f>データ!P6</f>
        <v>20.149999999999999</v>
      </c>
      <c r="Q10" s="7"/>
      <c r="R10" s="7"/>
      <c r="S10" s="7"/>
      <c r="T10" s="7"/>
      <c r="U10" s="7"/>
      <c r="V10" s="7"/>
      <c r="W10" s="7">
        <f>データ!Q6</f>
        <v>67.34</v>
      </c>
      <c r="X10" s="7"/>
      <c r="Y10" s="7"/>
      <c r="Z10" s="7"/>
      <c r="AA10" s="7"/>
      <c r="AB10" s="7"/>
      <c r="AC10" s="7"/>
      <c r="AD10" s="21">
        <f>データ!R6</f>
        <v>3217</v>
      </c>
      <c r="AE10" s="21"/>
      <c r="AF10" s="21"/>
      <c r="AG10" s="21"/>
      <c r="AH10" s="21"/>
      <c r="AI10" s="21"/>
      <c r="AJ10" s="21"/>
      <c r="AK10" s="2"/>
      <c r="AL10" s="21">
        <f>データ!V6</f>
        <v>11275</v>
      </c>
      <c r="AM10" s="21"/>
      <c r="AN10" s="21"/>
      <c r="AO10" s="21"/>
      <c r="AP10" s="21"/>
      <c r="AQ10" s="21"/>
      <c r="AR10" s="21"/>
      <c r="AS10" s="21"/>
      <c r="AT10" s="7">
        <f>データ!W6</f>
        <v>3.7</v>
      </c>
      <c r="AU10" s="7"/>
      <c r="AV10" s="7"/>
      <c r="AW10" s="7"/>
      <c r="AX10" s="7"/>
      <c r="AY10" s="7"/>
      <c r="AZ10" s="7"/>
      <c r="BA10" s="7"/>
      <c r="BB10" s="7">
        <f>データ!X6</f>
        <v>3047.3</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66</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kmCD4KPJt4XwjI+bD8+Hpx+2WRsCVXvQbZ+JwyQPJXcluG6/9KdsGqmZWG1fDIe+WIzvTOjAapDWRbuYQcwSg==" saltValue="jyCQktHpq/WJ/Di9E/4os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5</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58</v>
      </c>
      <c r="I5" s="66" t="s">
        <v>70</v>
      </c>
      <c r="J5" s="66" t="s">
        <v>71</v>
      </c>
      <c r="K5" s="66" t="s">
        <v>72</v>
      </c>
      <c r="L5" s="66" t="s">
        <v>73</v>
      </c>
      <c r="M5" s="66" t="s">
        <v>3</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372056</v>
      </c>
      <c r="D6" s="61">
        <f t="shared" si="1"/>
        <v>46</v>
      </c>
      <c r="E6" s="61">
        <f t="shared" si="1"/>
        <v>17</v>
      </c>
      <c r="F6" s="61">
        <f t="shared" si="1"/>
        <v>1</v>
      </c>
      <c r="G6" s="61">
        <f t="shared" si="1"/>
        <v>0</v>
      </c>
      <c r="H6" s="61" t="str">
        <f t="shared" si="1"/>
        <v>香川県　観音寺市</v>
      </c>
      <c r="I6" s="61" t="str">
        <f t="shared" si="1"/>
        <v>法適用</v>
      </c>
      <c r="J6" s="61" t="str">
        <f t="shared" si="1"/>
        <v>下水道事業</v>
      </c>
      <c r="K6" s="61" t="str">
        <f t="shared" si="1"/>
        <v>公共下水道</v>
      </c>
      <c r="L6" s="61" t="str">
        <f t="shared" si="1"/>
        <v>Cc1</v>
      </c>
      <c r="M6" s="61" t="str">
        <f t="shared" si="1"/>
        <v>非設置</v>
      </c>
      <c r="N6" s="69" t="str">
        <f t="shared" si="1"/>
        <v>-</v>
      </c>
      <c r="O6" s="69">
        <f t="shared" si="1"/>
        <v>55.75</v>
      </c>
      <c r="P6" s="69">
        <f t="shared" si="1"/>
        <v>20.149999999999999</v>
      </c>
      <c r="Q6" s="69">
        <f t="shared" si="1"/>
        <v>67.34</v>
      </c>
      <c r="R6" s="69">
        <f t="shared" si="1"/>
        <v>3217</v>
      </c>
      <c r="S6" s="69">
        <f t="shared" si="1"/>
        <v>56361</v>
      </c>
      <c r="T6" s="69">
        <f t="shared" si="1"/>
        <v>117.83</v>
      </c>
      <c r="U6" s="69">
        <f t="shared" si="1"/>
        <v>478.32</v>
      </c>
      <c r="V6" s="69">
        <f t="shared" si="1"/>
        <v>11275</v>
      </c>
      <c r="W6" s="69">
        <f t="shared" si="1"/>
        <v>3.7</v>
      </c>
      <c r="X6" s="69">
        <f t="shared" si="1"/>
        <v>3047.3</v>
      </c>
      <c r="Y6" s="77">
        <f t="shared" ref="Y6:AH6" si="2">IF(Y7="",NA(),Y7)</f>
        <v>94.67</v>
      </c>
      <c r="Z6" s="77">
        <f t="shared" si="2"/>
        <v>101.47</v>
      </c>
      <c r="AA6" s="77">
        <f t="shared" si="2"/>
        <v>99.11</v>
      </c>
      <c r="AB6" s="77">
        <f t="shared" si="2"/>
        <v>101.44</v>
      </c>
      <c r="AC6" s="77">
        <f t="shared" si="2"/>
        <v>105.19</v>
      </c>
      <c r="AD6" s="77">
        <f t="shared" si="2"/>
        <v>106.5</v>
      </c>
      <c r="AE6" s="77">
        <f t="shared" si="2"/>
        <v>106.22</v>
      </c>
      <c r="AF6" s="77">
        <f t="shared" si="2"/>
        <v>107.01</v>
      </c>
      <c r="AG6" s="77">
        <f t="shared" si="2"/>
        <v>106.53</v>
      </c>
      <c r="AH6" s="77">
        <f t="shared" si="2"/>
        <v>105.5</v>
      </c>
      <c r="AI6" s="69" t="str">
        <f>IF(AI7="","",IF(AI7="-","【-】","【"&amp;SUBSTITUTE(TEXT(AI7,"#,##0.00"),"-","△")&amp;"】"))</f>
        <v>【105.36】</v>
      </c>
      <c r="AJ6" s="77">
        <f t="shared" ref="AJ6:AS6" si="3">IF(AJ7="",NA(),AJ7)</f>
        <v>10.87</v>
      </c>
      <c r="AK6" s="77">
        <f t="shared" si="3"/>
        <v>16.760000000000002</v>
      </c>
      <c r="AL6" s="77">
        <f t="shared" si="3"/>
        <v>17.12</v>
      </c>
      <c r="AM6" s="77">
        <f t="shared" si="3"/>
        <v>14.67</v>
      </c>
      <c r="AN6" s="77">
        <f t="shared" si="3"/>
        <v>3.52</v>
      </c>
      <c r="AO6" s="77">
        <f t="shared" si="3"/>
        <v>18.36</v>
      </c>
      <c r="AP6" s="77">
        <f t="shared" si="3"/>
        <v>18.010000000000002</v>
      </c>
      <c r="AQ6" s="77">
        <f t="shared" si="3"/>
        <v>23.86</v>
      </c>
      <c r="AR6" s="77">
        <f t="shared" si="3"/>
        <v>18.41</v>
      </c>
      <c r="AS6" s="77">
        <f t="shared" si="3"/>
        <v>16.91</v>
      </c>
      <c r="AT6" s="69" t="str">
        <f>IF(AT7="","",IF(AT7="-","【-】","【"&amp;SUBSTITUTE(TEXT(AT7,"#,##0.00"),"-","△")&amp;"】"))</f>
        <v>【3.12】</v>
      </c>
      <c r="AU6" s="77">
        <f t="shared" ref="AU6:BD6" si="4">IF(AU7="",NA(),AU7)</f>
        <v>36.4</v>
      </c>
      <c r="AV6" s="77">
        <f t="shared" si="4"/>
        <v>64.73</v>
      </c>
      <c r="AW6" s="77">
        <f t="shared" si="4"/>
        <v>28.59</v>
      </c>
      <c r="AX6" s="77">
        <f t="shared" si="4"/>
        <v>46.69</v>
      </c>
      <c r="AY6" s="77">
        <f t="shared" si="4"/>
        <v>36.409999999999997</v>
      </c>
      <c r="AZ6" s="77">
        <f t="shared" si="4"/>
        <v>55.6</v>
      </c>
      <c r="BA6" s="77">
        <f t="shared" si="4"/>
        <v>59.4</v>
      </c>
      <c r="BB6" s="77">
        <f t="shared" si="4"/>
        <v>68.27</v>
      </c>
      <c r="BC6" s="77">
        <f t="shared" si="4"/>
        <v>74.790000000000006</v>
      </c>
      <c r="BD6" s="77">
        <f t="shared" si="4"/>
        <v>73.930000000000007</v>
      </c>
      <c r="BE6" s="69" t="str">
        <f>IF(BE7="","",IF(BE7="-","【-】","【"&amp;SUBSTITUTE(TEXT(BE7,"#,##0.00"),"-","△")&amp;"】"))</f>
        <v>【82.75】</v>
      </c>
      <c r="BF6" s="77">
        <f t="shared" ref="BF6:BO6" si="5">IF(BF7="",NA(),BF7)</f>
        <v>533.66999999999996</v>
      </c>
      <c r="BG6" s="77">
        <f t="shared" si="5"/>
        <v>581.04</v>
      </c>
      <c r="BH6" s="77">
        <f t="shared" si="5"/>
        <v>552.33000000000004</v>
      </c>
      <c r="BI6" s="77">
        <f t="shared" si="5"/>
        <v>415.31</v>
      </c>
      <c r="BJ6" s="77">
        <f t="shared" si="5"/>
        <v>384.82</v>
      </c>
      <c r="BK6" s="77">
        <f t="shared" si="5"/>
        <v>789.08</v>
      </c>
      <c r="BL6" s="77">
        <f t="shared" si="5"/>
        <v>747.84</v>
      </c>
      <c r="BM6" s="77">
        <f t="shared" si="5"/>
        <v>804.98</v>
      </c>
      <c r="BN6" s="77">
        <f t="shared" si="5"/>
        <v>767.56</v>
      </c>
      <c r="BO6" s="77">
        <f t="shared" si="5"/>
        <v>795.22</v>
      </c>
      <c r="BP6" s="69" t="str">
        <f>IF(BP7="","",IF(BP7="-","【-】","【"&amp;SUBSTITUTE(TEXT(BP7,"#,##0.00"),"-","△")&amp;"】"))</f>
        <v>【602.56】</v>
      </c>
      <c r="BQ6" s="77">
        <f t="shared" ref="BQ6:BZ6" si="6">IF(BQ7="",NA(),BQ7)</f>
        <v>97.27</v>
      </c>
      <c r="BR6" s="77">
        <f t="shared" si="6"/>
        <v>96.68</v>
      </c>
      <c r="BS6" s="77">
        <f t="shared" si="6"/>
        <v>95.5</v>
      </c>
      <c r="BT6" s="77">
        <f t="shared" si="6"/>
        <v>95.29</v>
      </c>
      <c r="BU6" s="77">
        <f t="shared" si="6"/>
        <v>89.41</v>
      </c>
      <c r="BV6" s="77">
        <f t="shared" si="6"/>
        <v>88.25</v>
      </c>
      <c r="BW6" s="77">
        <f t="shared" si="6"/>
        <v>90.17</v>
      </c>
      <c r="BX6" s="77">
        <f t="shared" si="6"/>
        <v>88.71</v>
      </c>
      <c r="BY6" s="77">
        <f t="shared" si="6"/>
        <v>90.23</v>
      </c>
      <c r="BZ6" s="77">
        <f t="shared" si="6"/>
        <v>90.78</v>
      </c>
      <c r="CA6" s="69" t="str">
        <f>IF(CA7="","",IF(CA7="-","【-】","【"&amp;SUBSTITUTE(TEXT(CA7,"#,##0.00"),"-","△")&amp;"】"))</f>
        <v>【97.94】</v>
      </c>
      <c r="CB6" s="77">
        <f t="shared" ref="CB6:CK6" si="7">IF(CB7="",NA(),CB7)</f>
        <v>184.91</v>
      </c>
      <c r="CC6" s="77">
        <f t="shared" si="7"/>
        <v>201.68</v>
      </c>
      <c r="CD6" s="77">
        <f t="shared" si="7"/>
        <v>204.3</v>
      </c>
      <c r="CE6" s="77">
        <f t="shared" si="7"/>
        <v>213.73</v>
      </c>
      <c r="CF6" s="77">
        <f t="shared" si="7"/>
        <v>228.06</v>
      </c>
      <c r="CG6" s="77">
        <f t="shared" si="7"/>
        <v>176.37</v>
      </c>
      <c r="CH6" s="77">
        <f t="shared" si="7"/>
        <v>173.17</v>
      </c>
      <c r="CI6" s="77">
        <f t="shared" si="7"/>
        <v>174.8</v>
      </c>
      <c r="CJ6" s="77">
        <f t="shared" si="7"/>
        <v>170.2</v>
      </c>
      <c r="CK6" s="77">
        <f t="shared" si="7"/>
        <v>170.83</v>
      </c>
      <c r="CL6" s="69" t="str">
        <f>IF(CL7="","",IF(CL7="-","【-】","【"&amp;SUBSTITUTE(TEXT(CL7,"#,##0.00"),"-","△")&amp;"】"))</f>
        <v>【140.98】</v>
      </c>
      <c r="CM6" s="77">
        <f t="shared" ref="CM6:CV6" si="8">IF(CM7="",NA(),CM7)</f>
        <v>50.58</v>
      </c>
      <c r="CN6" s="77">
        <f t="shared" si="8"/>
        <v>51.17</v>
      </c>
      <c r="CO6" s="77">
        <f t="shared" si="8"/>
        <v>48.57</v>
      </c>
      <c r="CP6" s="77">
        <f t="shared" si="8"/>
        <v>48.02</v>
      </c>
      <c r="CQ6" s="77">
        <f t="shared" si="8"/>
        <v>52.1</v>
      </c>
      <c r="CR6" s="77">
        <f t="shared" si="8"/>
        <v>56.72</v>
      </c>
      <c r="CS6" s="77">
        <f t="shared" si="8"/>
        <v>56.43</v>
      </c>
      <c r="CT6" s="77">
        <f t="shared" si="8"/>
        <v>55.82</v>
      </c>
      <c r="CU6" s="77">
        <f t="shared" si="8"/>
        <v>56.51</v>
      </c>
      <c r="CV6" s="77">
        <f t="shared" si="8"/>
        <v>56.85</v>
      </c>
      <c r="CW6" s="69" t="str">
        <f>IF(CW7="","",IF(CW7="-","【-】","【"&amp;SUBSTITUTE(TEXT(CW7,"#,##0.00"),"-","△")&amp;"】"))</f>
        <v>【60.13】</v>
      </c>
      <c r="CX6" s="77">
        <f t="shared" ref="CX6:DG6" si="9">IF(CX7="",NA(),CX7)</f>
        <v>85.53</v>
      </c>
      <c r="CY6" s="77">
        <f t="shared" si="9"/>
        <v>85.63</v>
      </c>
      <c r="CZ6" s="77">
        <f t="shared" si="9"/>
        <v>85.71</v>
      </c>
      <c r="DA6" s="77">
        <f t="shared" si="9"/>
        <v>85.8</v>
      </c>
      <c r="DB6" s="77">
        <f t="shared" si="9"/>
        <v>85.88</v>
      </c>
      <c r="DC6" s="77">
        <f t="shared" si="9"/>
        <v>90.72</v>
      </c>
      <c r="DD6" s="77">
        <f t="shared" si="9"/>
        <v>91.07</v>
      </c>
      <c r="DE6" s="77">
        <f t="shared" si="9"/>
        <v>90.67</v>
      </c>
      <c r="DF6" s="77">
        <f t="shared" si="9"/>
        <v>90.62</v>
      </c>
      <c r="DG6" s="77">
        <f t="shared" si="9"/>
        <v>90.79</v>
      </c>
      <c r="DH6" s="69" t="str">
        <f>IF(DH7="","",IF(DH7="-","【-】","【"&amp;SUBSTITUTE(TEXT(DH7,"#,##0.00"),"-","△")&amp;"】"))</f>
        <v>【96.00】</v>
      </c>
      <c r="DI6" s="77">
        <f t="shared" ref="DI6:DR6" si="10">IF(DI7="",NA(),DI7)</f>
        <v>4.59</v>
      </c>
      <c r="DJ6" s="77">
        <f t="shared" si="10"/>
        <v>8.76</v>
      </c>
      <c r="DK6" s="77">
        <f t="shared" si="10"/>
        <v>13.16</v>
      </c>
      <c r="DL6" s="77">
        <f t="shared" si="10"/>
        <v>17.59</v>
      </c>
      <c r="DM6" s="77">
        <f t="shared" si="10"/>
        <v>21.54</v>
      </c>
      <c r="DN6" s="77">
        <f t="shared" si="10"/>
        <v>20.78</v>
      </c>
      <c r="DO6" s="77">
        <f t="shared" si="10"/>
        <v>23.54</v>
      </c>
      <c r="DP6" s="77">
        <f t="shared" si="10"/>
        <v>25.86</v>
      </c>
      <c r="DQ6" s="77">
        <f t="shared" si="10"/>
        <v>26.9</v>
      </c>
      <c r="DR6" s="77">
        <f t="shared" si="10"/>
        <v>28.47</v>
      </c>
      <c r="DS6" s="69" t="str">
        <f>IF(DS7="","",IF(DS7="-","【-】","【"&amp;SUBSTITUTE(TEXT(DS7,"#,##0.00"),"-","△")&amp;"】"))</f>
        <v>【42.20】</v>
      </c>
      <c r="DT6" s="69">
        <f t="shared" ref="DT6:EC6" si="11">IF(DT7="",NA(),DT7)</f>
        <v>0</v>
      </c>
      <c r="DU6" s="69">
        <f t="shared" si="11"/>
        <v>0</v>
      </c>
      <c r="DV6" s="77">
        <f t="shared" si="11"/>
        <v>1.1000000000000001</v>
      </c>
      <c r="DW6" s="77">
        <f t="shared" si="11"/>
        <v>1.0900000000000001</v>
      </c>
      <c r="DX6" s="77">
        <f t="shared" si="11"/>
        <v>2.62</v>
      </c>
      <c r="DY6" s="77">
        <f t="shared" si="11"/>
        <v>1.34</v>
      </c>
      <c r="DZ6" s="77">
        <f t="shared" si="11"/>
        <v>1.5</v>
      </c>
      <c r="EA6" s="77">
        <f t="shared" si="11"/>
        <v>1.4</v>
      </c>
      <c r="EB6" s="77">
        <f t="shared" si="11"/>
        <v>2.08</v>
      </c>
      <c r="EC6" s="77">
        <f t="shared" si="11"/>
        <v>1.87</v>
      </c>
      <c r="ED6" s="69" t="str">
        <f>IF(ED7="","",IF(ED7="-","【-】","【"&amp;SUBSTITUTE(TEXT(ED7,"#,##0.00"),"-","△")&amp;"】"))</f>
        <v>【9.46】</v>
      </c>
      <c r="EE6" s="77">
        <f t="shared" ref="EE6:EN6" si="12">IF(EE7="",NA(),EE7)</f>
        <v>4.1100000000000003</v>
      </c>
      <c r="EF6" s="69">
        <f t="shared" si="12"/>
        <v>0</v>
      </c>
      <c r="EG6" s="69">
        <f t="shared" si="12"/>
        <v>0</v>
      </c>
      <c r="EH6" s="69">
        <f t="shared" si="12"/>
        <v>0</v>
      </c>
      <c r="EI6" s="77">
        <f t="shared" si="12"/>
        <v>0.13</v>
      </c>
      <c r="EJ6" s="77">
        <f t="shared" si="12"/>
        <v>0.15</v>
      </c>
      <c r="EK6" s="77">
        <f t="shared" si="12"/>
        <v>0.15</v>
      </c>
      <c r="EL6" s="77">
        <f t="shared" si="12"/>
        <v>0.12</v>
      </c>
      <c r="EM6" s="77">
        <f t="shared" si="12"/>
        <v>9.e-002</v>
      </c>
      <c r="EN6" s="77">
        <f t="shared" si="12"/>
        <v>0.15</v>
      </c>
      <c r="EO6" s="69" t="str">
        <f>IF(EO7="","",IF(EO7="-","【-】","【"&amp;SUBSTITUTE(TEXT(EO7,"#,##0.00"),"-","△")&amp;"】"))</f>
        <v>【0.19】</v>
      </c>
    </row>
    <row r="7" spans="1:148" s="55" customFormat="1">
      <c r="A7" s="56"/>
      <c r="B7" s="62">
        <v>2024</v>
      </c>
      <c r="C7" s="62">
        <v>372056</v>
      </c>
      <c r="D7" s="62">
        <v>46</v>
      </c>
      <c r="E7" s="62">
        <v>17</v>
      </c>
      <c r="F7" s="62">
        <v>1</v>
      </c>
      <c r="G7" s="62">
        <v>0</v>
      </c>
      <c r="H7" s="62" t="s">
        <v>96</v>
      </c>
      <c r="I7" s="62" t="s">
        <v>97</v>
      </c>
      <c r="J7" s="62" t="s">
        <v>98</v>
      </c>
      <c r="K7" s="62" t="s">
        <v>99</v>
      </c>
      <c r="L7" s="62" t="s">
        <v>100</v>
      </c>
      <c r="M7" s="62" t="s">
        <v>101</v>
      </c>
      <c r="N7" s="70" t="s">
        <v>102</v>
      </c>
      <c r="O7" s="70">
        <v>55.75</v>
      </c>
      <c r="P7" s="70">
        <v>20.149999999999999</v>
      </c>
      <c r="Q7" s="70">
        <v>67.34</v>
      </c>
      <c r="R7" s="70">
        <v>3217</v>
      </c>
      <c r="S7" s="70">
        <v>56361</v>
      </c>
      <c r="T7" s="70">
        <v>117.83</v>
      </c>
      <c r="U7" s="70">
        <v>478.32</v>
      </c>
      <c r="V7" s="70">
        <v>11275</v>
      </c>
      <c r="W7" s="70">
        <v>3.7</v>
      </c>
      <c r="X7" s="70">
        <v>3047.3</v>
      </c>
      <c r="Y7" s="70">
        <v>94.67</v>
      </c>
      <c r="Z7" s="70">
        <v>101.47</v>
      </c>
      <c r="AA7" s="70">
        <v>99.11</v>
      </c>
      <c r="AB7" s="70">
        <v>101.44</v>
      </c>
      <c r="AC7" s="70">
        <v>105.19</v>
      </c>
      <c r="AD7" s="70">
        <v>106.5</v>
      </c>
      <c r="AE7" s="70">
        <v>106.22</v>
      </c>
      <c r="AF7" s="70">
        <v>107.01</v>
      </c>
      <c r="AG7" s="70">
        <v>106.53</v>
      </c>
      <c r="AH7" s="70">
        <v>105.5</v>
      </c>
      <c r="AI7" s="70">
        <v>105.36</v>
      </c>
      <c r="AJ7" s="70">
        <v>10.87</v>
      </c>
      <c r="AK7" s="70">
        <v>16.760000000000002</v>
      </c>
      <c r="AL7" s="70">
        <v>17.12</v>
      </c>
      <c r="AM7" s="70">
        <v>14.67</v>
      </c>
      <c r="AN7" s="70">
        <v>3.52</v>
      </c>
      <c r="AO7" s="70">
        <v>18.36</v>
      </c>
      <c r="AP7" s="70">
        <v>18.010000000000002</v>
      </c>
      <c r="AQ7" s="70">
        <v>23.86</v>
      </c>
      <c r="AR7" s="70">
        <v>18.41</v>
      </c>
      <c r="AS7" s="70">
        <v>16.91</v>
      </c>
      <c r="AT7" s="70">
        <v>3.12</v>
      </c>
      <c r="AU7" s="70">
        <v>36.4</v>
      </c>
      <c r="AV7" s="70">
        <v>64.73</v>
      </c>
      <c r="AW7" s="70">
        <v>28.59</v>
      </c>
      <c r="AX7" s="70">
        <v>46.69</v>
      </c>
      <c r="AY7" s="70">
        <v>36.409999999999997</v>
      </c>
      <c r="AZ7" s="70">
        <v>55.6</v>
      </c>
      <c r="BA7" s="70">
        <v>59.4</v>
      </c>
      <c r="BB7" s="70">
        <v>68.27</v>
      </c>
      <c r="BC7" s="70">
        <v>74.790000000000006</v>
      </c>
      <c r="BD7" s="70">
        <v>73.930000000000007</v>
      </c>
      <c r="BE7" s="70">
        <v>82.75</v>
      </c>
      <c r="BF7" s="70">
        <v>533.66999999999996</v>
      </c>
      <c r="BG7" s="70">
        <v>581.04</v>
      </c>
      <c r="BH7" s="70">
        <v>552.33000000000004</v>
      </c>
      <c r="BI7" s="70">
        <v>415.31</v>
      </c>
      <c r="BJ7" s="70">
        <v>384.82</v>
      </c>
      <c r="BK7" s="70">
        <v>789.08</v>
      </c>
      <c r="BL7" s="70">
        <v>747.84</v>
      </c>
      <c r="BM7" s="70">
        <v>804.98</v>
      </c>
      <c r="BN7" s="70">
        <v>767.56</v>
      </c>
      <c r="BO7" s="70">
        <v>795.22</v>
      </c>
      <c r="BP7" s="70">
        <v>602.55999999999995</v>
      </c>
      <c r="BQ7" s="70">
        <v>97.27</v>
      </c>
      <c r="BR7" s="70">
        <v>96.68</v>
      </c>
      <c r="BS7" s="70">
        <v>95.5</v>
      </c>
      <c r="BT7" s="70">
        <v>95.29</v>
      </c>
      <c r="BU7" s="70">
        <v>89.41</v>
      </c>
      <c r="BV7" s="70">
        <v>88.25</v>
      </c>
      <c r="BW7" s="70">
        <v>90.17</v>
      </c>
      <c r="BX7" s="70">
        <v>88.71</v>
      </c>
      <c r="BY7" s="70">
        <v>90.23</v>
      </c>
      <c r="BZ7" s="70">
        <v>90.78</v>
      </c>
      <c r="CA7" s="70">
        <v>97.94</v>
      </c>
      <c r="CB7" s="70">
        <v>184.91</v>
      </c>
      <c r="CC7" s="70">
        <v>201.68</v>
      </c>
      <c r="CD7" s="70">
        <v>204.3</v>
      </c>
      <c r="CE7" s="70">
        <v>213.73</v>
      </c>
      <c r="CF7" s="70">
        <v>228.06</v>
      </c>
      <c r="CG7" s="70">
        <v>176.37</v>
      </c>
      <c r="CH7" s="70">
        <v>173.17</v>
      </c>
      <c r="CI7" s="70">
        <v>174.8</v>
      </c>
      <c r="CJ7" s="70">
        <v>170.2</v>
      </c>
      <c r="CK7" s="70">
        <v>170.83</v>
      </c>
      <c r="CL7" s="70">
        <v>140.97999999999999</v>
      </c>
      <c r="CM7" s="70">
        <v>50.58</v>
      </c>
      <c r="CN7" s="70">
        <v>51.17</v>
      </c>
      <c r="CO7" s="70">
        <v>48.57</v>
      </c>
      <c r="CP7" s="70">
        <v>48.02</v>
      </c>
      <c r="CQ7" s="70">
        <v>52.1</v>
      </c>
      <c r="CR7" s="70">
        <v>56.72</v>
      </c>
      <c r="CS7" s="70">
        <v>56.43</v>
      </c>
      <c r="CT7" s="70">
        <v>55.82</v>
      </c>
      <c r="CU7" s="70">
        <v>56.51</v>
      </c>
      <c r="CV7" s="70">
        <v>56.85</v>
      </c>
      <c r="CW7" s="70">
        <v>60.13</v>
      </c>
      <c r="CX7" s="70">
        <v>85.53</v>
      </c>
      <c r="CY7" s="70">
        <v>85.63</v>
      </c>
      <c r="CZ7" s="70">
        <v>85.71</v>
      </c>
      <c r="DA7" s="70">
        <v>85.8</v>
      </c>
      <c r="DB7" s="70">
        <v>85.88</v>
      </c>
      <c r="DC7" s="70">
        <v>90.72</v>
      </c>
      <c r="DD7" s="70">
        <v>91.07</v>
      </c>
      <c r="DE7" s="70">
        <v>90.67</v>
      </c>
      <c r="DF7" s="70">
        <v>90.62</v>
      </c>
      <c r="DG7" s="70">
        <v>90.79</v>
      </c>
      <c r="DH7" s="70">
        <v>96</v>
      </c>
      <c r="DI7" s="70">
        <v>4.59</v>
      </c>
      <c r="DJ7" s="70">
        <v>8.76</v>
      </c>
      <c r="DK7" s="70">
        <v>13.16</v>
      </c>
      <c r="DL7" s="70">
        <v>17.59</v>
      </c>
      <c r="DM7" s="70">
        <v>21.54</v>
      </c>
      <c r="DN7" s="70">
        <v>20.78</v>
      </c>
      <c r="DO7" s="70">
        <v>23.54</v>
      </c>
      <c r="DP7" s="70">
        <v>25.86</v>
      </c>
      <c r="DQ7" s="70">
        <v>26.9</v>
      </c>
      <c r="DR7" s="70">
        <v>28.47</v>
      </c>
      <c r="DS7" s="70">
        <v>42.2</v>
      </c>
      <c r="DT7" s="70">
        <v>0</v>
      </c>
      <c r="DU7" s="70">
        <v>0</v>
      </c>
      <c r="DV7" s="70">
        <v>1.1000000000000001</v>
      </c>
      <c r="DW7" s="70">
        <v>1.0900000000000001</v>
      </c>
      <c r="DX7" s="70">
        <v>2.62</v>
      </c>
      <c r="DY7" s="70">
        <v>1.34</v>
      </c>
      <c r="DZ7" s="70">
        <v>1.5</v>
      </c>
      <c r="EA7" s="70">
        <v>1.4</v>
      </c>
      <c r="EB7" s="70">
        <v>2.08</v>
      </c>
      <c r="EC7" s="70">
        <v>1.87</v>
      </c>
      <c r="ED7" s="70">
        <v>9.4600000000000009</v>
      </c>
      <c r="EE7" s="70">
        <v>4.1100000000000003</v>
      </c>
      <c r="EF7" s="70">
        <v>0</v>
      </c>
      <c r="EG7" s="70">
        <v>0</v>
      </c>
      <c r="EH7" s="70">
        <v>0</v>
      </c>
      <c r="EI7" s="70">
        <v>0.13</v>
      </c>
      <c r="EJ7" s="70">
        <v>0.15</v>
      </c>
      <c r="EK7" s="70">
        <v>0.15</v>
      </c>
      <c r="EL7" s="70">
        <v>0.12</v>
      </c>
      <c r="EM7" s="70">
        <v>9.e-002</v>
      </c>
      <c r="EN7" s="70">
        <v>0.15</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2025-12-23T06:05:00Z</dcterms:created>
  <dcterms:modified xsi:type="dcterms:W3CDTF">2026-03-13T06:09:14Z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2026-03-13T06:09:14Z</vt:filetime>
  </property>
</Properties>
</file>