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770" tabRatio="766"/>
  </bookViews>
  <sheets>
    <sheet name="入力シート" sheetId="1" r:id="rId1"/>
    <sheet name="提出書類リスト(表)" sheetId="19" r:id="rId2"/>
    <sheet name="提出書類リスト(裏)" sheetId="21" r:id="rId3"/>
    <sheet name="申請書" sheetId="5" r:id="rId4"/>
    <sheet name="工事請負契約書" sheetId="12" r:id="rId5"/>
    <sheet name="誓約書" sheetId="16" r:id="rId6"/>
    <sheet name="提出写真一覧表" sheetId="22" r:id="rId7"/>
    <sheet name="実績報告" sheetId="7" r:id="rId8"/>
    <sheet name="竣工届" sheetId="8" r:id="rId9"/>
    <sheet name="施工チェックリスト" sheetId="28" r:id="rId10"/>
    <sheet name="補助請求" sheetId="10" r:id="rId11"/>
    <sheet name="変更届" sheetId="13" r:id="rId12"/>
    <sheet name="単独槽廃止届" sheetId="27" r:id="rId13"/>
    <sheet name="撤去不可理由書" sheetId="25" r:id="rId14"/>
    <sheet name="撤去不可念書" sheetId="26" r:id="rId15"/>
    <sheet name="上部スラブ念書" sheetId="29" r:id="rId16"/>
  </sheets>
  <definedNames>
    <definedName name="新築">INDIRECT(入力シート!$K$2)</definedName>
    <definedName name="転換">INDIRECT(入力シート!$L$2)</definedName>
    <definedName name="単独槽">INDIRECT(入力シート!$L$19)</definedName>
    <definedName name="no">申請書!$CC$27</definedName>
    <definedName name="汲取槽">INDIRECT(入力シート!$L$20)</definedName>
    <definedName name="増改築有り">INDIRECT(入力シート!$L$24)</definedName>
    <definedName name="図形">INDIRECT('提出書類リスト(表)'!$Q$5)</definedName>
    <definedName name="非表示２">'提出書類リスト(表)'!$S$4</definedName>
    <definedName name="本人">INDIRECT(入力シート!$K$27)</definedName>
    <definedName name="yes4">申請書!$CB$29</definedName>
    <definedName name="共有">INDIRECT(入力シート!$L$27)</definedName>
    <definedName name="一般">INDIRECT(入力シート!$K$28)</definedName>
    <definedName name="併用">INDIRECT(入力シート!$K$29)</definedName>
    <definedName name="撤去費３">INDIRECT(申請書!$BE$26)</definedName>
    <definedName name="撤去費２">申請書!$BE$28</definedName>
    <definedName name="転用費３">INDIRECT(申請書!$BF$26)</definedName>
    <definedName name="転用費２">申請書!$BF$28</definedName>
    <definedName name="現金">INDIRECT(入力シート!$K$45)</definedName>
    <definedName name="その他">INDIRECT(入力シート!$L$45)</definedName>
    <definedName name="増改築無し２">INDIRECT('提出書類リスト(表)'!$Q$5)</definedName>
    <definedName name="_no2">'提出書類リスト(表)'!$X$4:$X$5</definedName>
    <definedName name="YES5">工事請負契約書!$AM$21</definedName>
    <definedName name="_no4">申請書!$CC$29</definedName>
    <definedName name="_NO5">工事請負契約書!$AN$21</definedName>
    <definedName name="_no1">'提出書類リスト(表)'!$V$4</definedName>
    <definedName name="yes">申請書!$CB$27</definedName>
    <definedName name="増改築有り３３">INDIRECT(入力シート!$L$24)</definedName>
    <definedName name="A1増改築有り">#REF!</definedName>
    <definedName name="yes1">'提出書類リスト(表)'!$U$4</definedName>
    <definedName name="yes2">'提出書類リスト(表)'!$W$4:$W$5</definedName>
    <definedName name="増改築無し">INDIRECT(入力シート!$L$21:$L$23)</definedName>
    <definedName name="増改築有り２">'提出書類リスト(表)'!$U$5</definedName>
    <definedName name="増改築有り２２">INDIRECT(入力シート!$L$23)</definedName>
    <definedName name="増改築有り３">'提出書類リスト(表)'!$U$7</definedName>
    <definedName name="表示１">'提出書類リスト(表)'!$R$4</definedName>
    <definedName name="撤去費１">申請書!$BE$27</definedName>
    <definedName name="転用費１">申請書!$BF$27</definedName>
    <definedName name="非表示">入力シート!$M$20</definedName>
    <definedName name="表示">入力シート!$M$19</definedName>
    <definedName name="_xlnm.Print_Area" localSheetId="0">入力シート!$A$1:$J$53</definedName>
    <definedName name="_xlnm.Print_Area" localSheetId="3">申請書!$A$1:$AL$51</definedName>
    <definedName name="_xlnm.Print_Area" localSheetId="7">実績報告!$A$1:$AL$41</definedName>
    <definedName name="_xlnm.Print_Area" localSheetId="8">竣工届!$A$1:$AL$41</definedName>
    <definedName name="_xlnm.Print_Area" localSheetId="10">補助請求!$B$1:$AK$49</definedName>
    <definedName name="_xlnm.Print_Area" localSheetId="4">工事請負契約書!$A$1:$AJ$129</definedName>
    <definedName name="_xlnm.Print_Area" localSheetId="11">変更届!$A$1:$AL$46</definedName>
    <definedName name="_xlnm.Print_Area" localSheetId="5">誓約書!$A$1:$J$45</definedName>
    <definedName name="_xlnm.Print_Area" localSheetId="1">'提出書類リスト(表)'!$A$1:$K$54</definedName>
    <definedName name="_xlnm.Print_Area" localSheetId="2">'提出書類リスト(裏)'!$A$1:$H$26</definedName>
    <definedName name="_xlnm.Print_Area" localSheetId="6">提出写真一覧表!$A$1:$D$55</definedName>
    <definedName name="_xlnm.Print_Area" localSheetId="13">撤去不可理由書!$A$1:$AL$36</definedName>
    <definedName name="_xlnm.Print_Area" localSheetId="14">撤去不可念書!$A$1:$AL$28</definedName>
    <definedName name="_xlnm.Print_Area" localSheetId="12">単独槽廃止届!$A$1:$AL$37</definedName>
    <definedName name="_xlnm.Print_Area" localSheetId="9">施工チェックリスト!$A$1:$AJ$66</definedName>
    <definedName name="_xlnm.Print_Area" localSheetId="15">上部スラブ念書!$A$1:$AL$32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5" authorId="0">
      <text>
        <r>
          <rPr>
            <sz val="9"/>
            <color indexed="81"/>
            <rFont val="Meiryo UI"/>
          </rPr>
          <t>補助金額に対する人槽を自動入力しています。
併用住宅の場合等は、
実際に設置する人槽とは異なります。</t>
        </r>
      </text>
    </comment>
  </commentList>
</comments>
</file>

<file path=xl/sharedStrings.xml><?xml version="1.0" encoding="utf-8"?>
<sst xmlns="http://schemas.openxmlformats.org/spreadsheetml/2006/main" xmlns:r="http://schemas.openxmlformats.org/officeDocument/2006/relationships" count="698" uniqueCount="698">
  <si>
    <t>10．</t>
  </si>
  <si>
    <t>汚物や汚水の停滞がないか。</t>
  </si>
  <si>
    <t>浄化槽据え付け水平確認、水張り状況</t>
    <rPh sb="0" eb="3">
      <t>ジョウカソウ</t>
    </rPh>
    <rPh sb="3" eb="4">
      <t>ス</t>
    </rPh>
    <rPh sb="5" eb="6">
      <t>ツ</t>
    </rPh>
    <rPh sb="7" eb="9">
      <t>スイヘイ</t>
    </rPh>
    <rPh sb="9" eb="11">
      <t>カクニン</t>
    </rPh>
    <rPh sb="12" eb="14">
      <t>ミズハリ</t>
    </rPh>
    <rPh sb="15" eb="17">
      <t>ジョウキョウ</t>
    </rPh>
    <phoneticPr fontId="3"/>
  </si>
  <si>
    <t>　転換　</t>
  </si>
  <si>
    <t>行する。</t>
  </si>
  <si>
    <t>浄化槽の名称</t>
    <rPh sb="0" eb="3">
      <t>ジョウカソウ</t>
    </rPh>
    <rPh sb="4" eb="6">
      <t>メイショウ</t>
    </rPh>
    <phoneticPr fontId="3"/>
  </si>
  <si>
    <t>（記名の場合は、申請者の押印が必要です。）</t>
    <rPh sb="1" eb="3">
      <t>キメイ</t>
    </rPh>
    <rPh sb="4" eb="6">
      <t>バアイ</t>
    </rPh>
    <rPh sb="8" eb="11">
      <t>シンセイシャ</t>
    </rPh>
    <rPh sb="12" eb="14">
      <t>オウイン</t>
    </rPh>
    <rPh sb="15" eb="17">
      <t>ヒツヨウ</t>
    </rPh>
    <phoneticPr fontId="3"/>
  </si>
  <si>
    <t>住宅の種類</t>
    <rPh sb="0" eb="2">
      <t>ジュウタク</t>
    </rPh>
    <rPh sb="3" eb="5">
      <t>シュルイ</t>
    </rPh>
    <phoneticPr fontId="3"/>
  </si>
  <si>
    <t>着工前状況</t>
    <rPh sb="0" eb="3">
      <t>チャッコウマエ</t>
    </rPh>
    <rPh sb="3" eb="5">
      <t>ジョウキョウ</t>
    </rPh>
    <phoneticPr fontId="3"/>
  </si>
  <si>
    <t>市長名</t>
    <rPh sb="0" eb="2">
      <t>シチョウ</t>
    </rPh>
    <rPh sb="2" eb="3">
      <t>メイ</t>
    </rPh>
    <phoneticPr fontId="3"/>
  </si>
  <si>
    <r>
      <t>　当する事業についてはその明細が分かるように記載すること</t>
    </r>
    <r>
      <rPr>
        <sz val="11"/>
        <color auto="1"/>
        <rFont val="ＭＳ 明朝"/>
      </rPr>
      <t>。）</t>
    </r>
    <rPh sb="1" eb="2">
      <t>トウ</t>
    </rPh>
    <rPh sb="4" eb="6">
      <t>ジギョウ</t>
    </rPh>
    <rPh sb="13" eb="15">
      <t>メイサイ</t>
    </rPh>
    <rPh sb="16" eb="17">
      <t>フン</t>
    </rPh>
    <rPh sb="22" eb="24">
      <t>キサイ</t>
    </rPh>
    <phoneticPr fontId="3"/>
  </si>
  <si>
    <t>チェック欄</t>
    <rPh sb="4" eb="5">
      <t>ラン</t>
    </rPh>
    <phoneticPr fontId="46"/>
  </si>
  <si>
    <t>月</t>
    <rPh sb="0" eb="1">
      <t>ゲツ</t>
    </rPh>
    <phoneticPr fontId="3"/>
  </si>
  <si>
    <t>11．</t>
  </si>
  <si>
    <t>住所</t>
    <rPh sb="0" eb="2">
      <t>ジュウショ</t>
    </rPh>
    <phoneticPr fontId="47"/>
  </si>
  <si>
    <t>２．本条による変更、延期、又は中止による損害は乙の責に帰すべき場合を除き甲</t>
  </si>
  <si>
    <t>②</t>
  </si>
  <si>
    <t>氏　名</t>
  </si>
  <si>
    <t>　　　認めたとき。</t>
  </si>
  <si>
    <t>住　所</t>
  </si>
  <si>
    <t>２．甲は乙の契約違反によりこの契約の目的を達することができなくなったと認め</t>
  </si>
  <si>
    <t>着手日</t>
    <rPh sb="0" eb="2">
      <t>チャクシュ</t>
    </rPh>
    <rPh sb="2" eb="3">
      <t>ビ</t>
    </rPh>
    <phoneticPr fontId="3"/>
  </si>
  <si>
    <t>居住部分の面積</t>
    <rPh sb="0" eb="2">
      <t>キョジュウ</t>
    </rPh>
    <rPh sb="2" eb="4">
      <t>ブブン</t>
    </rPh>
    <rPh sb="5" eb="7">
      <t>メンセキ</t>
    </rPh>
    <phoneticPr fontId="3"/>
  </si>
  <si>
    <t>【申請時の配管図に変更がある場合】竣工図</t>
    <rPh sb="17" eb="19">
      <t>シュンコウ</t>
    </rPh>
    <rPh sb="19" eb="20">
      <t>ズ</t>
    </rPh>
    <phoneticPr fontId="47"/>
  </si>
  <si>
    <t>継させてはならない。但し、相手方の承諾を得た場合はこの限りでない。</t>
  </si>
  <si>
    <t>申請者氏名</t>
    <rPh sb="0" eb="3">
      <t>シンセイシャ</t>
    </rPh>
    <rPh sb="3" eb="5">
      <t>シメイ</t>
    </rPh>
    <phoneticPr fontId="3"/>
  </si>
  <si>
    <t>の設備、稼働状況</t>
  </si>
  <si>
    <t>）</t>
  </si>
  <si>
    <t>（浄化槽工事業登録番号：</t>
  </si>
  <si>
    <t>果、浄化槽の工事について改善の指摘を受けた場合は、乙に対し、相当の期限を</t>
  </si>
  <si>
    <t>業者登録番号</t>
    <rPh sb="0" eb="2">
      <t>ギョウシャ</t>
    </rPh>
    <rPh sb="2" eb="4">
      <t>トウロク</t>
    </rPh>
    <rPh sb="4" eb="6">
      <t>バンゴウ</t>
    </rPh>
    <phoneticPr fontId="3"/>
  </si>
  <si>
    <t>配管工事</t>
    <rPh sb="0" eb="2">
      <t>ハイカン</t>
    </rPh>
    <rPh sb="2" eb="4">
      <t>コウジ</t>
    </rPh>
    <phoneticPr fontId="3"/>
  </si>
  <si>
    <t>用紙の大きさは、日本産業企画Ａ列４番とする。</t>
    <rPh sb="0" eb="2">
      <t>ヨウシ</t>
    </rPh>
    <rPh sb="3" eb="4">
      <t>オオ</t>
    </rPh>
    <rPh sb="8" eb="10">
      <t>ニホン</t>
    </rPh>
    <rPh sb="10" eb="12">
      <t>サンギョウ</t>
    </rPh>
    <rPh sb="12" eb="14">
      <t>キカク</t>
    </rPh>
    <rPh sb="15" eb="16">
      <t>レツ</t>
    </rPh>
    <rPh sb="17" eb="18">
      <t>バン</t>
    </rPh>
    <phoneticPr fontId="3"/>
  </si>
  <si>
    <t>又は届出番号：</t>
  </si>
  <si>
    <t>　　</t>
  </si>
  <si>
    <t>既存の</t>
    <rPh sb="0" eb="2">
      <t>キゾン</t>
    </rPh>
    <phoneticPr fontId="3"/>
  </si>
  <si>
    <t>日</t>
    <rPh sb="0" eb="1">
      <t>ニチ</t>
    </rPh>
    <phoneticPr fontId="3"/>
  </si>
  <si>
    <t>浄化槽設置場所</t>
    <rPh sb="0" eb="3">
      <t>ジョウカソウ</t>
    </rPh>
    <rPh sb="3" eb="5">
      <t>セッチ</t>
    </rPh>
    <rPh sb="5" eb="7">
      <t>バショ</t>
    </rPh>
    <phoneticPr fontId="3"/>
  </si>
  <si>
    <t>完成時期</t>
    <rPh sb="0" eb="2">
      <t>カンセイ</t>
    </rPh>
    <rPh sb="2" eb="4">
      <t>ジキ</t>
    </rPh>
    <phoneticPr fontId="3"/>
  </si>
  <si>
    <t>次のとおり、観音寺市浄化槽設置整備事業が竣工したのでお届けします。</t>
    <rPh sb="0" eb="1">
      <t>ツギ</t>
    </rPh>
    <rPh sb="6" eb="10">
      <t>カンオンジシ</t>
    </rPh>
    <rPh sb="10" eb="13">
      <t>ジョウカソウ</t>
    </rPh>
    <rPh sb="13" eb="15">
      <t>セッチ</t>
    </rPh>
    <rPh sb="15" eb="17">
      <t>セイビ</t>
    </rPh>
    <rPh sb="17" eb="19">
      <t>ジギョウ</t>
    </rPh>
    <rPh sb="20" eb="22">
      <t>シュンコウ</t>
    </rPh>
    <rPh sb="27" eb="28">
      <t>トド</t>
    </rPh>
    <phoneticPr fontId="3"/>
  </si>
  <si>
    <t>　　　増改築無し</t>
    <rPh sb="3" eb="6">
      <t>ゾウカイチク</t>
    </rPh>
    <rPh sb="6" eb="7">
      <t>ナ</t>
    </rPh>
    <phoneticPr fontId="3"/>
  </si>
  <si>
    <t>９．</t>
  </si>
  <si>
    <t>浄化槽工事業者</t>
    <rPh sb="0" eb="3">
      <t>ジョウカソウ</t>
    </rPh>
    <rPh sb="3" eb="5">
      <t>コウジ</t>
    </rPh>
    <rPh sb="5" eb="6">
      <t>ギョウ</t>
    </rPh>
    <rPh sb="6" eb="7">
      <t>シャ</t>
    </rPh>
    <phoneticPr fontId="3"/>
  </si>
  <si>
    <t>　なお、観音寺市が当該浄化槽に係る保守点検、清掃、法定検査の実施記録について、香川県及</t>
    <rPh sb="4" eb="8">
      <t>カンオンジシ</t>
    </rPh>
    <rPh sb="9" eb="11">
      <t>トウガイ</t>
    </rPh>
    <rPh sb="11" eb="14">
      <t>ジョウカソウ</t>
    </rPh>
    <rPh sb="15" eb="16">
      <t>カカ</t>
    </rPh>
    <rPh sb="17" eb="19">
      <t>ホシュ</t>
    </rPh>
    <rPh sb="19" eb="21">
      <t>テンケン</t>
    </rPh>
    <rPh sb="22" eb="24">
      <t>セイソウ</t>
    </rPh>
    <rPh sb="25" eb="27">
      <t>ホウテイ</t>
    </rPh>
    <rPh sb="27" eb="29">
      <t>ケンサ</t>
    </rPh>
    <rPh sb="30" eb="32">
      <t>ジッシ</t>
    </rPh>
    <rPh sb="32" eb="34">
      <t>キロク</t>
    </rPh>
    <rPh sb="39" eb="42">
      <t>カガワケン</t>
    </rPh>
    <rPh sb="42" eb="43">
      <t>オヨ</t>
    </rPh>
    <phoneticPr fontId="3"/>
  </si>
  <si>
    <t>浄化槽の認定番号</t>
    <rPh sb="0" eb="3">
      <t>ジョウカソウ</t>
    </rPh>
    <rPh sb="4" eb="6">
      <t>ニンテイ</t>
    </rPh>
    <rPh sb="6" eb="8">
      <t>バンゴウ</t>
    </rPh>
    <phoneticPr fontId="3"/>
  </si>
  <si>
    <t>住宅の所有者</t>
    <rPh sb="0" eb="2">
      <t>ジュウタク</t>
    </rPh>
    <rPh sb="3" eb="6">
      <t>ショユウシャ</t>
    </rPh>
    <phoneticPr fontId="3"/>
  </si>
  <si>
    <t>浄化槽の人槽</t>
    <rPh sb="0" eb="3">
      <t>ジョウカソウ</t>
    </rPh>
    <rPh sb="4" eb="5">
      <t>ニン</t>
    </rPh>
    <rPh sb="5" eb="6">
      <t>ソウ</t>
    </rPh>
    <phoneticPr fontId="3"/>
  </si>
  <si>
    <r>
      <t>１　工事費請求書又は領収書の写し（第５条第２項</t>
    </r>
    <r>
      <rPr>
        <sz val="11"/>
        <color auto="1"/>
        <rFont val="ＭＳ 明朝"/>
      </rPr>
      <t>及び第３項に該</t>
    </r>
    <rPh sb="2" eb="5">
      <t>コウジヒ</t>
    </rPh>
    <rPh sb="5" eb="8">
      <t>セイキュウショ</t>
    </rPh>
    <rPh sb="14" eb="15">
      <t>ウツ</t>
    </rPh>
    <rPh sb="17" eb="18">
      <t>ダイ</t>
    </rPh>
    <rPh sb="19" eb="20">
      <t>ジョウ</t>
    </rPh>
    <rPh sb="20" eb="21">
      <t>ダイ</t>
    </rPh>
    <rPh sb="22" eb="23">
      <t>コウ</t>
    </rPh>
    <rPh sb="23" eb="24">
      <t>オヨ</t>
    </rPh>
    <rPh sb="25" eb="26">
      <t>ダイ</t>
    </rPh>
    <rPh sb="27" eb="28">
      <t>コウ</t>
    </rPh>
    <rPh sb="29" eb="30">
      <t>ガイ</t>
    </rPh>
    <phoneticPr fontId="3"/>
  </si>
  <si>
    <t>印</t>
    <rPh sb="0" eb="1">
      <t>イン</t>
    </rPh>
    <phoneticPr fontId="3"/>
  </si>
  <si>
    <t>事業名</t>
    <rPh sb="0" eb="2">
      <t>ジギョウ</t>
    </rPh>
    <rPh sb="2" eb="3">
      <t>メイ</t>
    </rPh>
    <phoneticPr fontId="3"/>
  </si>
  <si>
    <t>工事業者名</t>
    <rPh sb="0" eb="2">
      <t>コウジ</t>
    </rPh>
    <rPh sb="2" eb="4">
      <t>ギョウシャ</t>
    </rPh>
    <rPh sb="4" eb="5">
      <t>メイ</t>
    </rPh>
    <phoneticPr fontId="3"/>
  </si>
  <si>
    <t>浄化槽設備士氏名</t>
    <rPh sb="0" eb="3">
      <t>ジョウカソウ</t>
    </rPh>
    <rPh sb="3" eb="5">
      <t>セツビ</t>
    </rPh>
    <rPh sb="5" eb="6">
      <t>シ</t>
    </rPh>
    <rPh sb="6" eb="8">
      <t>シメイ</t>
    </rPh>
    <phoneticPr fontId="3"/>
  </si>
  <si>
    <t>※契約書に記載されている浄化槽設備士が実地に監督していること</t>
    <rPh sb="1" eb="4">
      <t>ケイヤクショ</t>
    </rPh>
    <rPh sb="5" eb="7">
      <t>キサイ</t>
    </rPh>
    <rPh sb="12" eb="15">
      <t>ジョウカソウ</t>
    </rPh>
    <rPh sb="15" eb="18">
      <t>セツビシ</t>
    </rPh>
    <rPh sb="19" eb="21">
      <t>ジッチ</t>
    </rPh>
    <rPh sb="22" eb="24">
      <t>カントク</t>
    </rPh>
    <phoneticPr fontId="3"/>
  </si>
  <si>
    <t>記</t>
    <rPh sb="0" eb="1">
      <t>キ</t>
    </rPh>
    <phoneticPr fontId="3"/>
  </si>
  <si>
    <r>
      <t xml:space="preserve">撤去費
</t>
    </r>
    <r>
      <rPr>
        <b/>
        <sz val="8"/>
        <color rgb="FF0070C0"/>
        <rFont val="Meiryo UI"/>
      </rPr>
      <t>□をクリック</t>
    </r>
    <rPh sb="0" eb="2">
      <t>テッキョ</t>
    </rPh>
    <rPh sb="2" eb="3">
      <t>ヒ</t>
    </rPh>
    <phoneticPr fontId="3"/>
  </si>
  <si>
    <t>使用承認願いを提出した底版と同品を使用をしているか。</t>
    <rPh sb="0" eb="2">
      <t>シヨウ</t>
    </rPh>
    <rPh sb="2" eb="4">
      <t>ショウニン</t>
    </rPh>
    <rPh sb="4" eb="5">
      <t>ネガ</t>
    </rPh>
    <rPh sb="7" eb="9">
      <t>テイシュツ</t>
    </rPh>
    <rPh sb="11" eb="13">
      <t>テイバン</t>
    </rPh>
    <rPh sb="14" eb="15">
      <t>ドウ</t>
    </rPh>
    <rPh sb="15" eb="16">
      <t>ヒン</t>
    </rPh>
    <rPh sb="17" eb="19">
      <t>シヨウ</t>
    </rPh>
    <phoneticPr fontId="3"/>
  </si>
  <si>
    <t>その他の場合</t>
    <rPh sb="2" eb="3">
      <t>タ</t>
    </rPh>
    <rPh sb="4" eb="6">
      <t>バアイ</t>
    </rPh>
    <phoneticPr fontId="3"/>
  </si>
  <si>
    <t>免状番号</t>
    <rPh sb="0" eb="2">
      <t>メンジョウ</t>
    </rPh>
    <rPh sb="2" eb="4">
      <t>バンゴウ</t>
    </rPh>
    <phoneticPr fontId="3"/>
  </si>
  <si>
    <t>し尿のみ</t>
    <rPh sb="1" eb="2">
      <t>ニョウ</t>
    </rPh>
    <phoneticPr fontId="3"/>
  </si>
  <si>
    <t>添付書類</t>
    <rPh sb="0" eb="2">
      <t>テンプ</t>
    </rPh>
    <rPh sb="2" eb="4">
      <t>ショルイ</t>
    </rPh>
    <phoneticPr fontId="3"/>
  </si>
  <si>
    <t>６</t>
  </si>
  <si>
    <t>認定番号</t>
    <rPh sb="0" eb="2">
      <t>ニンテイ</t>
    </rPh>
    <rPh sb="2" eb="4">
      <t>バンゴウ</t>
    </rPh>
    <phoneticPr fontId="3"/>
  </si>
  <si>
    <t>単独浄化槽</t>
    <rPh sb="0" eb="2">
      <t>タンドク</t>
    </rPh>
    <rPh sb="2" eb="4">
      <t>ジョウカ</t>
    </rPh>
    <rPh sb="4" eb="5">
      <t>ソウ</t>
    </rPh>
    <phoneticPr fontId="3"/>
  </si>
  <si>
    <t>・施主宛て請求書等全ての書類が整った日付であること。</t>
    <rPh sb="1" eb="3">
      <t>セシュ</t>
    </rPh>
    <rPh sb="3" eb="4">
      <t>ア</t>
    </rPh>
    <rPh sb="5" eb="8">
      <t>セイキュウショ</t>
    </rPh>
    <rPh sb="8" eb="9">
      <t>トウ</t>
    </rPh>
    <rPh sb="9" eb="10">
      <t>スベ</t>
    </rPh>
    <rPh sb="12" eb="14">
      <t>ショルイ</t>
    </rPh>
    <rPh sb="15" eb="16">
      <t>トトノ</t>
    </rPh>
    <rPh sb="18" eb="20">
      <t>ヒヅケ</t>
    </rPh>
    <phoneticPr fontId="3"/>
  </si>
  <si>
    <t>円也</t>
    <rPh sb="0" eb="1">
      <t>エン</t>
    </rPh>
    <rPh sb="1" eb="2">
      <t>ナリ</t>
    </rPh>
    <phoneticPr fontId="3"/>
  </si>
  <si>
    <t>観音寺市浄化槽設置整備事業竣工届</t>
    <rPh sb="0" eb="4">
      <t>カンオンジシ</t>
    </rPh>
    <rPh sb="4" eb="7">
      <t>ジョウカソウ</t>
    </rPh>
    <rPh sb="7" eb="9">
      <t>セッチ</t>
    </rPh>
    <rPh sb="9" eb="11">
      <t>セイビ</t>
    </rPh>
    <rPh sb="11" eb="13">
      <t>ジギョウ</t>
    </rPh>
    <rPh sb="13" eb="15">
      <t>シュンコウ</t>
    </rPh>
    <rPh sb="15" eb="16">
      <t>トドケ</t>
    </rPh>
    <phoneticPr fontId="3"/>
  </si>
  <si>
    <t>金融機関名</t>
    <rPh sb="0" eb="2">
      <t>キンユウ</t>
    </rPh>
    <rPh sb="2" eb="4">
      <t>キカン</t>
    </rPh>
    <rPh sb="4" eb="5">
      <t>メイ</t>
    </rPh>
    <phoneticPr fontId="3"/>
  </si>
  <si>
    <t>業者名</t>
    <rPh sb="0" eb="2">
      <t>ギョウシャ</t>
    </rPh>
    <rPh sb="2" eb="3">
      <t>メイ</t>
    </rPh>
    <phoneticPr fontId="3"/>
  </si>
  <si>
    <t>支店（支所）名</t>
    <rPh sb="0" eb="2">
      <t>シテン</t>
    </rPh>
    <rPh sb="3" eb="5">
      <t>シショ</t>
    </rPh>
    <rPh sb="6" eb="7">
      <t>メイ</t>
    </rPh>
    <phoneticPr fontId="3"/>
  </si>
  <si>
    <t>２</t>
  </si>
  <si>
    <t>住所</t>
    <rPh sb="0" eb="2">
      <t>ジュウショ</t>
    </rPh>
    <phoneticPr fontId="3"/>
  </si>
  <si>
    <t>なお、この申請に当たり、私の市税の納付状況について市が確認することに同意します。</t>
  </si>
  <si>
    <t>各装置に変形や破損はないか。</t>
    <rPh sb="0" eb="3">
      <t>カクソウチ</t>
    </rPh>
    <rPh sb="4" eb="6">
      <t>ヘンケイ</t>
    </rPh>
    <rPh sb="7" eb="9">
      <t>ハソン</t>
    </rPh>
    <phoneticPr fontId="47"/>
  </si>
  <si>
    <t>預金種別</t>
    <rPh sb="0" eb="2">
      <t>ヨキン</t>
    </rPh>
    <rPh sb="2" eb="4">
      <t>シュベツ</t>
    </rPh>
    <phoneticPr fontId="3"/>
  </si>
  <si>
    <t>様式第１号（第６条関係）</t>
    <rPh sb="0" eb="2">
      <t>ヨウシキ</t>
    </rPh>
    <rPh sb="2" eb="3">
      <t>ダイ</t>
    </rPh>
    <rPh sb="4" eb="5">
      <t>ゴウ</t>
    </rPh>
    <rPh sb="6" eb="7">
      <t>ダイ</t>
    </rPh>
    <rPh sb="8" eb="9">
      <t>ジョウ</t>
    </rPh>
    <rPh sb="9" eb="11">
      <t>カンケイ</t>
    </rPh>
    <phoneticPr fontId="3"/>
  </si>
  <si>
    <t>・工事が完了した日付であること。（施主宛て請求書の日付以前。）</t>
    <rPh sb="1" eb="3">
      <t>コウジ</t>
    </rPh>
    <rPh sb="4" eb="6">
      <t>カンリョウ</t>
    </rPh>
    <rPh sb="8" eb="10">
      <t>ヒヅケ</t>
    </rPh>
    <rPh sb="25" eb="26">
      <t>ヒ</t>
    </rPh>
    <rPh sb="26" eb="27">
      <t>ツ</t>
    </rPh>
    <rPh sb="27" eb="29">
      <t>イゼン</t>
    </rPh>
    <phoneticPr fontId="3"/>
  </si>
  <si>
    <t>申請者</t>
    <rPh sb="0" eb="3">
      <t>シンセイシャ</t>
    </rPh>
    <phoneticPr fontId="3"/>
  </si>
  <si>
    <t>氏名</t>
    <rPh sb="0" eb="2">
      <t>シメイ</t>
    </rPh>
    <phoneticPr fontId="3"/>
  </si>
  <si>
    <t>単独槽・汲取り槽本体の写真</t>
    <rPh sb="0" eb="2">
      <t>タンドク</t>
    </rPh>
    <rPh sb="2" eb="3">
      <t>ソウ</t>
    </rPh>
    <rPh sb="4" eb="6">
      <t>クミト</t>
    </rPh>
    <rPh sb="7" eb="8">
      <t>ソウ</t>
    </rPh>
    <rPh sb="8" eb="10">
      <t>ホンタイ</t>
    </rPh>
    <rPh sb="11" eb="13">
      <t>シャシン</t>
    </rPh>
    <phoneticPr fontId="3"/>
  </si>
  <si>
    <t>延べ床面積</t>
    <rPh sb="0" eb="1">
      <t>ノ</t>
    </rPh>
    <rPh sb="2" eb="5">
      <t>ユカメンセキ</t>
    </rPh>
    <phoneticPr fontId="3"/>
  </si>
  <si>
    <t>転居前の住所</t>
    <rPh sb="0" eb="2">
      <t>テンキョ</t>
    </rPh>
    <rPh sb="2" eb="3">
      <t>マエ</t>
    </rPh>
    <rPh sb="4" eb="6">
      <t>ジュウショ</t>
    </rPh>
    <phoneticPr fontId="3"/>
  </si>
  <si>
    <t>事業内容</t>
    <rPh sb="0" eb="2">
      <t>ジギョウ</t>
    </rPh>
    <rPh sb="2" eb="4">
      <t>ナイヨウ</t>
    </rPh>
    <phoneticPr fontId="3"/>
  </si>
  <si>
    <t>補助申請額</t>
    <rPh sb="0" eb="2">
      <t>ホジョ</t>
    </rPh>
    <rPh sb="2" eb="5">
      <t>シンセイガク</t>
    </rPh>
    <phoneticPr fontId="3"/>
  </si>
  <si>
    <t>１</t>
  </si>
  <si>
    <t>申請した浄化槽の種類、処理対象人員、認定番号と同じか。</t>
    <rPh sb="0" eb="2">
      <t>シンセイ</t>
    </rPh>
    <rPh sb="4" eb="7">
      <t>ジョウカソウ</t>
    </rPh>
    <rPh sb="8" eb="10">
      <t>シュルイ</t>
    </rPh>
    <rPh sb="11" eb="13">
      <t>ショリ</t>
    </rPh>
    <rPh sb="13" eb="15">
      <t>タイショウ</t>
    </rPh>
    <rPh sb="15" eb="17">
      <t>ジンイン</t>
    </rPh>
    <rPh sb="18" eb="20">
      <t>ニンテイ</t>
    </rPh>
    <rPh sb="20" eb="22">
      <t>バンゴウ</t>
    </rPh>
    <rPh sb="23" eb="24">
      <t>オナ</t>
    </rPh>
    <phoneticPr fontId="3"/>
  </si>
  <si>
    <t>浄化槽設備士</t>
    <rPh sb="0" eb="3">
      <t>ジョウカソウ</t>
    </rPh>
    <rPh sb="3" eb="5">
      <t>セツビ</t>
    </rPh>
    <rPh sb="5" eb="6">
      <t>シ</t>
    </rPh>
    <phoneticPr fontId="3"/>
  </si>
  <si>
    <t>口座名義氏名</t>
    <rPh sb="0" eb="2">
      <t>コウザ</t>
    </rPh>
    <rPh sb="2" eb="4">
      <t>メイギ</t>
    </rPh>
    <rPh sb="4" eb="6">
      <t>シメイ</t>
    </rPh>
    <phoneticPr fontId="3"/>
  </si>
  <si>
    <t>完了日</t>
    <rPh sb="0" eb="3">
      <t>カンリョウビ</t>
    </rPh>
    <phoneticPr fontId="3"/>
  </si>
  <si>
    <t>４欄は、該当する事項を○で囲み、その他の場合は具体的な理由を記述すること。</t>
  </si>
  <si>
    <t>年</t>
    <rPh sb="0" eb="1">
      <t>ネン</t>
    </rPh>
    <phoneticPr fontId="3"/>
  </si>
  <si>
    <t>５　産業廃棄物管理票（マニフェスト）の写し及び使用廃止届の写</t>
    <rPh sb="2" eb="4">
      <t>サンギョウ</t>
    </rPh>
    <rPh sb="4" eb="7">
      <t>ハイキブツ</t>
    </rPh>
    <rPh sb="7" eb="9">
      <t>カンリ</t>
    </rPh>
    <rPh sb="9" eb="10">
      <t>ヒョウ</t>
    </rPh>
    <rPh sb="19" eb="20">
      <t>ウツ</t>
    </rPh>
    <rPh sb="21" eb="22">
      <t>オヨ</t>
    </rPh>
    <rPh sb="23" eb="25">
      <t>シヨウ</t>
    </rPh>
    <rPh sb="25" eb="27">
      <t>ハイシ</t>
    </rPh>
    <rPh sb="27" eb="28">
      <t>トドケ</t>
    </rPh>
    <rPh sb="29" eb="30">
      <t>ウツ</t>
    </rPh>
    <phoneticPr fontId="3"/>
  </si>
  <si>
    <r>
      <t>埋戻し前の新設配管全ての布設状況写真</t>
    </r>
    <r>
      <rPr>
        <b/>
        <sz val="11"/>
        <color theme="1"/>
        <rFont val="Meiryo UI"/>
      </rPr>
      <t>（放流側は2枚・１枚は別紙で）</t>
    </r>
    <rPh sb="0" eb="2">
      <t>ウメモド</t>
    </rPh>
    <rPh sb="3" eb="4">
      <t>マエ</t>
    </rPh>
    <rPh sb="5" eb="7">
      <t>シンセツ</t>
    </rPh>
    <rPh sb="7" eb="9">
      <t>ハイカン</t>
    </rPh>
    <rPh sb="9" eb="10">
      <t>スベ</t>
    </rPh>
    <rPh sb="12" eb="14">
      <t>フセツ</t>
    </rPh>
    <rPh sb="14" eb="16">
      <t>ジョウキョウ</t>
    </rPh>
    <rPh sb="16" eb="18">
      <t>シャシン</t>
    </rPh>
    <rPh sb="19" eb="21">
      <t>ホウリュウ</t>
    </rPh>
    <rPh sb="21" eb="22">
      <t>ガワ</t>
    </rPh>
    <phoneticPr fontId="3"/>
  </si>
  <si>
    <t>日</t>
    <rPh sb="0" eb="1">
      <t>ヒ</t>
    </rPh>
    <phoneticPr fontId="3"/>
  </si>
  <si>
    <t>しっかり固定されているか。</t>
  </si>
  <si>
    <r>
      <t>補助対象者の確認</t>
    </r>
    <r>
      <rPr>
        <b/>
        <sz val="10"/>
        <color auto="1"/>
        <rFont val="Meiryo UI"/>
      </rPr>
      <t>（甲種地域のみ）</t>
    </r>
    <rPh sb="0" eb="2">
      <t>ホジョ</t>
    </rPh>
    <rPh sb="2" eb="4">
      <t>タイショウ</t>
    </rPh>
    <rPh sb="4" eb="5">
      <t>シャ</t>
    </rPh>
    <rPh sb="6" eb="8">
      <t>カクニン</t>
    </rPh>
    <rPh sb="9" eb="11">
      <t>コウシュ</t>
    </rPh>
    <rPh sb="11" eb="13">
      <t>チイキ</t>
    </rPh>
    <phoneticPr fontId="47"/>
  </si>
  <si>
    <t>人槽</t>
    <rPh sb="0" eb="1">
      <t>ニン</t>
    </rPh>
    <rPh sb="1" eb="2">
      <t>ソウ</t>
    </rPh>
    <phoneticPr fontId="3"/>
  </si>
  <si>
    <t>実績報告書</t>
  </si>
  <si>
    <t>登録番号</t>
    <rPh sb="0" eb="2">
      <t>トウロク</t>
    </rPh>
    <rPh sb="2" eb="4">
      <t>バンゴウ</t>
    </rPh>
    <phoneticPr fontId="3"/>
  </si>
  <si>
    <t>年度</t>
    <rPh sb="0" eb="2">
      <t>ネンド</t>
    </rPh>
    <phoneticPr fontId="3"/>
  </si>
  <si>
    <t>□　補助対象者であることを確認した。</t>
    <rPh sb="2" eb="4">
      <t>ホジョ</t>
    </rPh>
    <rPh sb="4" eb="6">
      <t>タイショウ</t>
    </rPh>
    <rPh sb="6" eb="7">
      <t>シャ</t>
    </rPh>
    <rPh sb="13" eb="15">
      <t>カクニン</t>
    </rPh>
    <phoneticPr fontId="3"/>
  </si>
  <si>
    <t>親子で同居していて、子が独立することによる新築</t>
    <rPh sb="0" eb="2">
      <t>オヤコ</t>
    </rPh>
    <rPh sb="3" eb="5">
      <t>ドウキョ</t>
    </rPh>
    <rPh sb="10" eb="11">
      <t>コ</t>
    </rPh>
    <rPh sb="12" eb="14">
      <t>ドクリツ</t>
    </rPh>
    <rPh sb="21" eb="23">
      <t>シンチク</t>
    </rPh>
    <phoneticPr fontId="48"/>
  </si>
  <si>
    <t>設置場所</t>
    <rPh sb="0" eb="2">
      <t>セッチ</t>
    </rPh>
    <rPh sb="2" eb="4">
      <t>バショ</t>
    </rPh>
    <phoneticPr fontId="3"/>
  </si>
  <si>
    <t>交付決定額</t>
    <rPh sb="0" eb="2">
      <t>コウフ</t>
    </rPh>
    <rPh sb="2" eb="4">
      <t>ケッテイ</t>
    </rPh>
    <rPh sb="4" eb="5">
      <t>ガク</t>
    </rPh>
    <phoneticPr fontId="3"/>
  </si>
  <si>
    <t>スケール・黒板</t>
    <rPh sb="5" eb="7">
      <t>コクバン</t>
    </rPh>
    <phoneticPr fontId="3"/>
  </si>
  <si>
    <t>←この日付欄は空欄で提出してください。</t>
    <rPh sb="3" eb="5">
      <t>ヒヅケ</t>
    </rPh>
    <rPh sb="5" eb="6">
      <t>ラン</t>
    </rPh>
    <rPh sb="7" eb="9">
      <t>クウラン</t>
    </rPh>
    <rPh sb="10" eb="12">
      <t>テイシュツ</t>
    </rPh>
    <phoneticPr fontId="3"/>
  </si>
  <si>
    <t>竣工年月日</t>
    <rPh sb="0" eb="2">
      <t>シュンコウ</t>
    </rPh>
    <rPh sb="2" eb="3">
      <t>ネン</t>
    </rPh>
    <rPh sb="3" eb="5">
      <t>ガッピ</t>
    </rPh>
    <phoneticPr fontId="3"/>
  </si>
  <si>
    <t>浄化槽機種等</t>
    <rPh sb="0" eb="3">
      <t>ジョウカソウ</t>
    </rPh>
    <rPh sb="3" eb="6">
      <t>キシュトウ</t>
    </rPh>
    <phoneticPr fontId="3"/>
  </si>
  <si>
    <t>名称</t>
    <rPh sb="0" eb="2">
      <t>メイショウ</t>
    </rPh>
    <phoneticPr fontId="3"/>
  </si>
  <si>
    <t>着手年月日</t>
    <rPh sb="0" eb="2">
      <t>チャクシュ</t>
    </rPh>
    <rPh sb="2" eb="3">
      <t>ネン</t>
    </rPh>
    <rPh sb="3" eb="5">
      <t>ガッピ</t>
    </rPh>
    <phoneticPr fontId="3"/>
  </si>
  <si>
    <t>ただし、</t>
  </si>
  <si>
    <t>指定検査機関（公益社団法人香川県浄化槽協会）の行う水質に関する検査を受検します。</t>
    <rPh sb="0" eb="2">
      <t>シテイ</t>
    </rPh>
    <rPh sb="2" eb="4">
      <t>ケンサ</t>
    </rPh>
    <rPh sb="4" eb="6">
      <t>キカン</t>
    </rPh>
    <rPh sb="7" eb="9">
      <t>コウエキ</t>
    </rPh>
    <rPh sb="9" eb="13">
      <t>シャダンホウジン</t>
    </rPh>
    <rPh sb="13" eb="16">
      <t>カガワケン</t>
    </rPh>
    <rPh sb="16" eb="19">
      <t>ジョウカソウ</t>
    </rPh>
    <rPh sb="19" eb="21">
      <t>キョウカイ</t>
    </rPh>
    <rPh sb="23" eb="24">
      <t>オコナ</t>
    </rPh>
    <rPh sb="25" eb="27">
      <t>スイシツ</t>
    </rPh>
    <rPh sb="28" eb="29">
      <t>カン</t>
    </rPh>
    <rPh sb="31" eb="33">
      <t>ケンサ</t>
    </rPh>
    <rPh sb="34" eb="36">
      <t>ジュケン</t>
    </rPh>
    <phoneticPr fontId="47"/>
  </si>
  <si>
    <t>工事業者</t>
    <rPh sb="0" eb="2">
      <t>コウジ</t>
    </rPh>
    <rPh sb="2" eb="4">
      <t>ギョウシャ</t>
    </rPh>
    <phoneticPr fontId="3"/>
  </si>
  <si>
    <t>他の市町村から観音寺市への転入による新築</t>
    <rPh sb="0" eb="1">
      <t>タ</t>
    </rPh>
    <rPh sb="2" eb="5">
      <t>シチョウソン</t>
    </rPh>
    <rPh sb="7" eb="11">
      <t>カンオンジシ</t>
    </rPh>
    <rPh sb="13" eb="15">
      <t>テンニュウ</t>
    </rPh>
    <rPh sb="18" eb="20">
      <t>シンチク</t>
    </rPh>
    <phoneticPr fontId="48"/>
  </si>
  <si>
    <t>備考</t>
    <rPh sb="0" eb="2">
      <t>ビコウ</t>
    </rPh>
    <phoneticPr fontId="3"/>
  </si>
  <si>
    <t>第19条　この契約書に定めのない事項については、必要に応じて、甲乙協議のうえ</t>
  </si>
  <si>
    <t>ポンプ槽付浄化槽を使用の場合</t>
    <rPh sb="3" eb="4">
      <t>ソウ</t>
    </rPh>
    <rPh sb="4" eb="5">
      <t>ツキ</t>
    </rPh>
    <rPh sb="5" eb="8">
      <t>ジョウカソウ</t>
    </rPh>
    <rPh sb="9" eb="11">
      <t>シヨウ</t>
    </rPh>
    <rPh sb="12" eb="14">
      <t>バアイ</t>
    </rPh>
    <phoneticPr fontId="3"/>
  </si>
  <si>
    <t>観音寺市浄化槽設置整備事業実績報告書</t>
    <rPh sb="0" eb="4">
      <t>カンオンジシ</t>
    </rPh>
    <rPh sb="4" eb="7">
      <t>ジョウカソウ</t>
    </rPh>
    <rPh sb="7" eb="9">
      <t>セッチ</t>
    </rPh>
    <rPh sb="9" eb="11">
      <t>セイビ</t>
    </rPh>
    <rPh sb="11" eb="13">
      <t>ジギョウ</t>
    </rPh>
    <rPh sb="13" eb="15">
      <t>ジッセキ</t>
    </rPh>
    <rPh sb="15" eb="17">
      <t>ホウコク</t>
    </rPh>
    <rPh sb="17" eb="18">
      <t>ショ</t>
    </rPh>
    <phoneticPr fontId="3"/>
  </si>
  <si>
    <t>交付年度</t>
    <rPh sb="0" eb="2">
      <t>コウフ</t>
    </rPh>
    <rPh sb="2" eb="4">
      <t>ネンド</t>
    </rPh>
    <phoneticPr fontId="3"/>
  </si>
  <si>
    <t>記</t>
    <rPh sb="0" eb="1">
      <t>キ</t>
    </rPh>
    <phoneticPr fontId="47"/>
  </si>
  <si>
    <t>上 記 の 金 額 を 請 求 し ま す 。</t>
    <rPh sb="0" eb="1">
      <t>ウエ</t>
    </rPh>
    <rPh sb="2" eb="3">
      <t>キ</t>
    </rPh>
    <rPh sb="6" eb="7">
      <t>カネ</t>
    </rPh>
    <rPh sb="8" eb="9">
      <t>ガク</t>
    </rPh>
    <rPh sb="12" eb="13">
      <t>ショウ</t>
    </rPh>
    <rPh sb="14" eb="15">
      <t>モトム</t>
    </rPh>
    <phoneticPr fontId="3"/>
  </si>
  <si>
    <t>付</t>
    <rPh sb="0" eb="1">
      <t>ヅケ</t>
    </rPh>
    <phoneticPr fontId="3"/>
  </si>
  <si>
    <t>４．雨水貯留槽に転用するため。</t>
    <rPh sb="2" eb="4">
      <t>ウスイ</t>
    </rPh>
    <rPh sb="4" eb="6">
      <t>チョリュウ</t>
    </rPh>
    <rPh sb="6" eb="7">
      <t>ソウ</t>
    </rPh>
    <rPh sb="8" eb="10">
      <t>テンヨウ</t>
    </rPh>
    <phoneticPr fontId="3"/>
  </si>
  <si>
    <t>撤去できない理由の例</t>
    <rPh sb="0" eb="2">
      <t>テッキョ</t>
    </rPh>
    <rPh sb="6" eb="8">
      <t>リユウ</t>
    </rPh>
    <rPh sb="9" eb="10">
      <t>レイ</t>
    </rPh>
    <phoneticPr fontId="3"/>
  </si>
  <si>
    <t>口座番号</t>
    <rPh sb="0" eb="2">
      <t>コウザ</t>
    </rPh>
    <rPh sb="2" eb="4">
      <t>バンゴウ</t>
    </rPh>
    <phoneticPr fontId="3"/>
  </si>
  <si>
    <t>第６条　乙は、この契約の履行について、工事の全部又は大部分を一括して第三者</t>
  </si>
  <si>
    <t>フリガナ</t>
  </si>
  <si>
    <t>アパート名等</t>
    <rPh sb="4" eb="5">
      <t>メイ</t>
    </rPh>
    <rPh sb="5" eb="6">
      <t>ナド</t>
    </rPh>
    <phoneticPr fontId="3"/>
  </si>
  <si>
    <t>第</t>
    <rPh sb="0" eb="1">
      <t>ダイ</t>
    </rPh>
    <phoneticPr fontId="3"/>
  </si>
  <si>
    <t>その他の面積</t>
    <rPh sb="2" eb="3">
      <t>タ</t>
    </rPh>
    <rPh sb="4" eb="6">
      <t>メンセキ</t>
    </rPh>
    <phoneticPr fontId="3"/>
  </si>
  <si>
    <t>５</t>
  </si>
  <si>
    <t>交付決定年月日等</t>
    <rPh sb="0" eb="2">
      <t>コウフ</t>
    </rPh>
    <rPh sb="2" eb="4">
      <t>ケッテイ</t>
    </rPh>
    <rPh sb="4" eb="5">
      <t>ネン</t>
    </rPh>
    <rPh sb="5" eb="7">
      <t>ガッピ</t>
    </rPh>
    <rPh sb="7" eb="8">
      <t>トウ</t>
    </rPh>
    <phoneticPr fontId="3"/>
  </si>
  <si>
    <t>消毒設備の変形、破損、固定の状況</t>
    <rPh sb="0" eb="2">
      <t>ショウドク</t>
    </rPh>
    <rPh sb="2" eb="4">
      <t>セツビ</t>
    </rPh>
    <rPh sb="5" eb="7">
      <t>ヘンケイ</t>
    </rPh>
    <rPh sb="8" eb="10">
      <t>ハソン</t>
    </rPh>
    <rPh sb="11" eb="13">
      <t>コテイ</t>
    </rPh>
    <rPh sb="14" eb="16">
      <t>ジョウキョウ</t>
    </rPh>
    <phoneticPr fontId="47"/>
  </si>
  <si>
    <t>住所２</t>
    <rPh sb="0" eb="2">
      <t>ジュウショ</t>
    </rPh>
    <phoneticPr fontId="3"/>
  </si>
  <si>
    <t>契約金額</t>
    <rPh sb="0" eb="2">
      <t>ケイヤク</t>
    </rPh>
    <rPh sb="2" eb="4">
      <t>キンガク</t>
    </rPh>
    <phoneticPr fontId="3"/>
  </si>
  <si>
    <t>消毒設備に変形や破損はないか。</t>
    <rPh sb="0" eb="2">
      <t>ショウドク</t>
    </rPh>
    <rPh sb="2" eb="4">
      <t>セツビ</t>
    </rPh>
    <rPh sb="5" eb="7">
      <t>ヘンケイ</t>
    </rPh>
    <rPh sb="8" eb="10">
      <t>ハソン</t>
    </rPh>
    <phoneticPr fontId="47"/>
  </si>
  <si>
    <t>実際の竣工日</t>
    <rPh sb="0" eb="2">
      <t>ジッサイ</t>
    </rPh>
    <rPh sb="3" eb="5">
      <t>シュンコウ</t>
    </rPh>
    <rPh sb="5" eb="6">
      <t>ビ</t>
    </rPh>
    <phoneticPr fontId="3"/>
  </si>
  <si>
    <t>しっかり固定されているか。</t>
    <rPh sb="4" eb="6">
      <t>コテイ</t>
    </rPh>
    <phoneticPr fontId="47"/>
  </si>
  <si>
    <t>薬剤筒は傾いていないか。</t>
    <rPh sb="0" eb="2">
      <t>ヤクザイ</t>
    </rPh>
    <rPh sb="2" eb="3">
      <t>トウ</t>
    </rPh>
    <rPh sb="4" eb="5">
      <t>カタム</t>
    </rPh>
    <phoneticPr fontId="47"/>
  </si>
  <si>
    <r>
      <t>※配管経路が竣工図と一致できること。</t>
    </r>
    <r>
      <rPr>
        <sz val="9"/>
        <color theme="1"/>
        <rFont val="Meiryo UI"/>
      </rPr>
      <t>（インバートますの位置と配管図が照合できるように撮影してください。）</t>
    </r>
    <rPh sb="1" eb="3">
      <t>ハイカン</t>
    </rPh>
    <rPh sb="3" eb="5">
      <t>ケイロ</t>
    </rPh>
    <rPh sb="6" eb="8">
      <t>シュンコウ</t>
    </rPh>
    <rPh sb="8" eb="9">
      <t>ズ</t>
    </rPh>
    <rPh sb="10" eb="12">
      <t>イッチ</t>
    </rPh>
    <phoneticPr fontId="3"/>
  </si>
  <si>
    <t>浄化槽設備士・スケール・黒板</t>
    <rPh sb="0" eb="3">
      <t>ジョウカソウ</t>
    </rPh>
    <rPh sb="3" eb="6">
      <t>セツビシ</t>
    </rPh>
    <rPh sb="12" eb="14">
      <t>コクバン</t>
    </rPh>
    <phoneticPr fontId="3"/>
  </si>
  <si>
    <t>ポンプが2台以上設置されているか。</t>
    <rPh sb="5" eb="6">
      <t>ダイ</t>
    </rPh>
    <rPh sb="6" eb="8">
      <t>イジョウ</t>
    </rPh>
    <rPh sb="8" eb="10">
      <t>セッチ</t>
    </rPh>
    <phoneticPr fontId="47"/>
  </si>
  <si>
    <t>ポンプの固定が十分行われているか。</t>
    <rPh sb="4" eb="6">
      <t>コテイ</t>
    </rPh>
    <rPh sb="7" eb="9">
      <t>ジュウブン</t>
    </rPh>
    <rPh sb="9" eb="10">
      <t>オコナ</t>
    </rPh>
    <phoneticPr fontId="47"/>
  </si>
  <si>
    <t>浄化槽設置届出書の写し（審議機関経由済のもの）</t>
    <rPh sb="6" eb="7">
      <t>デ</t>
    </rPh>
    <phoneticPr fontId="46"/>
  </si>
  <si>
    <t>令和　　　 年　　　 月　　　 日（　　　 ）</t>
    <rPh sb="0" eb="1">
      <t>レイ</t>
    </rPh>
    <rPh sb="1" eb="2">
      <t>ワ</t>
    </rPh>
    <rPh sb="6" eb="7">
      <t>ネン</t>
    </rPh>
    <rPh sb="11" eb="12">
      <t>ガツ</t>
    </rPh>
    <rPh sb="16" eb="17">
      <t>ニチ</t>
    </rPh>
    <phoneticPr fontId="3"/>
  </si>
  <si>
    <t>（下水道課記入欄）</t>
    <rPh sb="1" eb="4">
      <t>ゲスイドウ</t>
    </rPh>
    <rPh sb="4" eb="5">
      <t>カ</t>
    </rPh>
    <rPh sb="5" eb="7">
      <t>キニュウ</t>
    </rPh>
    <rPh sb="7" eb="8">
      <t>ラン</t>
    </rPh>
    <phoneticPr fontId="3"/>
  </si>
  <si>
    <t>ポンプの取り外しが可能か。</t>
    <rPh sb="4" eb="5">
      <t>ト</t>
    </rPh>
    <rPh sb="6" eb="7">
      <t>ハズ</t>
    </rPh>
    <rPh sb="9" eb="11">
      <t>カノウ</t>
    </rPh>
    <phoneticPr fontId="47"/>
  </si>
  <si>
    <t>（２）　甲が請負代金を所定の期日に支払わなかったとき又は請負代金の支払い能</t>
  </si>
  <si>
    <t>雨水や工場排水等が流入していないか。</t>
  </si>
  <si>
    <t>ブロワーの設置、稼働状況</t>
    <rPh sb="5" eb="7">
      <t>セッチ</t>
    </rPh>
    <rPh sb="8" eb="10">
      <t>カドウ</t>
    </rPh>
    <rPh sb="10" eb="12">
      <t>ジョウキョウ</t>
    </rPh>
    <phoneticPr fontId="47"/>
  </si>
  <si>
    <t>令和</t>
    <rPh sb="0" eb="2">
      <t>レイワ</t>
    </rPh>
    <phoneticPr fontId="3"/>
  </si>
  <si>
    <t>防振対策がなされているか。</t>
    <rPh sb="0" eb="2">
      <t>ボウシン</t>
    </rPh>
    <rPh sb="2" eb="4">
      <t>タイサク</t>
    </rPh>
    <phoneticPr fontId="47"/>
  </si>
  <si>
    <t>　　　工期日が延期された場合に、工事の一時中止又は着工期日の延期の状態が、</t>
  </si>
  <si>
    <t>固定が十分行われているか。</t>
    <rPh sb="0" eb="2">
      <t>コテイ</t>
    </rPh>
    <rPh sb="3" eb="5">
      <t>ジュウブン</t>
    </rPh>
    <rPh sb="5" eb="6">
      <t>オコナ</t>
    </rPh>
    <phoneticPr fontId="47"/>
  </si>
  <si>
    <r>
      <t>←現場打ちのみ確認</t>
    </r>
    <r>
      <rPr>
        <b/>
        <sz val="8"/>
        <color rgb="FF002060"/>
        <rFont val="Meiryo UI"/>
      </rPr>
      <t>（二次製品を使用した場合は斜線）</t>
    </r>
    <rPh sb="1" eb="3">
      <t>ゲンバ</t>
    </rPh>
    <rPh sb="3" eb="4">
      <t>ウ</t>
    </rPh>
    <rPh sb="7" eb="9">
      <t>カクニン</t>
    </rPh>
    <rPh sb="10" eb="14">
      <t>ニジセイヒン</t>
    </rPh>
    <rPh sb="15" eb="17">
      <t>シヨウ</t>
    </rPh>
    <rPh sb="19" eb="21">
      <t>バアイ</t>
    </rPh>
    <rPh sb="22" eb="24">
      <t>シャセン</t>
    </rPh>
    <phoneticPr fontId="3"/>
  </si>
  <si>
    <t>い。</t>
  </si>
  <si>
    <t>漏電のおそれはないか。</t>
    <rPh sb="0" eb="2">
      <t>ロウデン</t>
    </rPh>
    <phoneticPr fontId="47"/>
  </si>
  <si>
    <t>漏水が生じていないか。</t>
    <rPh sb="0" eb="2">
      <t>ロウスイ</t>
    </rPh>
    <rPh sb="3" eb="4">
      <t>ショウ</t>
    </rPh>
    <phoneticPr fontId="47"/>
  </si>
  <si>
    <t>処理の対象</t>
    <rPh sb="0" eb="2">
      <t>ショリ</t>
    </rPh>
    <rPh sb="3" eb="5">
      <t>タイショウ</t>
    </rPh>
    <phoneticPr fontId="3"/>
  </si>
  <si>
    <t>浄化槽本体の水平の状況</t>
    <rPh sb="0" eb="3">
      <t>ジョウカソウ</t>
    </rPh>
    <rPh sb="3" eb="5">
      <t>ホンタイ</t>
    </rPh>
    <rPh sb="6" eb="8">
      <t>スイヘイ</t>
    </rPh>
    <rPh sb="9" eb="11">
      <t>ジョウキョウ</t>
    </rPh>
    <phoneticPr fontId="47"/>
  </si>
  <si>
    <t>集合住宅等からの転居による新築</t>
    <rPh sb="0" eb="2">
      <t>シュウゴウ</t>
    </rPh>
    <rPh sb="2" eb="4">
      <t>ジュウタク</t>
    </rPh>
    <rPh sb="4" eb="5">
      <t>トウ</t>
    </rPh>
    <rPh sb="8" eb="10">
      <t>テンキョ</t>
    </rPh>
    <rPh sb="13" eb="15">
      <t>シンチク</t>
    </rPh>
    <phoneticPr fontId="48"/>
  </si>
  <si>
    <t>水平が保たれているか。</t>
    <rPh sb="0" eb="2">
      <t>スイヘイ</t>
    </rPh>
    <rPh sb="3" eb="4">
      <t>タモ</t>
    </rPh>
    <phoneticPr fontId="47"/>
  </si>
  <si>
    <t>浄化槽設置工事施工チェックリスト</t>
  </si>
  <si>
    <t>上記のとおり確認したことを証します。</t>
    <rPh sb="0" eb="2">
      <t>ジョウキ</t>
    </rPh>
    <rPh sb="6" eb="8">
      <t>カクニン</t>
    </rPh>
    <rPh sb="13" eb="14">
      <t>ショウ</t>
    </rPh>
    <phoneticPr fontId="47"/>
  </si>
  <si>
    <t>年　月　日</t>
    <rPh sb="0" eb="1">
      <t>ネン</t>
    </rPh>
    <rPh sb="2" eb="3">
      <t>ガツ</t>
    </rPh>
    <rPh sb="4" eb="5">
      <t>ヒ</t>
    </rPh>
    <phoneticPr fontId="3"/>
  </si>
  <si>
    <r>
      <t>基礎コンクリートの確認</t>
    </r>
    <r>
      <rPr>
        <sz val="6"/>
        <color auto="1"/>
        <rFont val="ＭＳ 明朝"/>
      </rPr>
      <t>（二次製品を使用する場合）</t>
    </r>
    <rPh sb="0" eb="2">
      <t>キソ</t>
    </rPh>
    <rPh sb="9" eb="11">
      <t>カクニン</t>
    </rPh>
    <rPh sb="12" eb="14">
      <t>ニジ</t>
    </rPh>
    <rPh sb="14" eb="16">
      <t>セイヒン</t>
    </rPh>
    <rPh sb="17" eb="19">
      <t>シヨウ</t>
    </rPh>
    <rPh sb="21" eb="23">
      <t>バアイ</t>
    </rPh>
    <phoneticPr fontId="3"/>
  </si>
  <si>
    <t>接触材等の変形、破損、固定の状況</t>
    <rPh sb="0" eb="2">
      <t>セッショク</t>
    </rPh>
    <rPh sb="2" eb="3">
      <t>ザイ</t>
    </rPh>
    <rPh sb="3" eb="4">
      <t>トウ</t>
    </rPh>
    <rPh sb="5" eb="7">
      <t>ヘンケイ</t>
    </rPh>
    <rPh sb="8" eb="10">
      <t>ハソン</t>
    </rPh>
    <rPh sb="11" eb="13">
      <t>コテイ</t>
    </rPh>
    <rPh sb="14" eb="16">
      <t>ジョウキョウ</t>
    </rPh>
    <phoneticPr fontId="47"/>
  </si>
  <si>
    <t>④</t>
  </si>
  <si>
    <t>普通</t>
    <rPh sb="0" eb="2">
      <t>フツウ</t>
    </rPh>
    <phoneticPr fontId="3"/>
  </si>
  <si>
    <t>を求めることができる。この場合、その延長日数は、甲乙協議して定める。</t>
  </si>
  <si>
    <t>提出写真一覧表</t>
    <rPh sb="0" eb="2">
      <t>テイシュツ</t>
    </rPh>
    <rPh sb="2" eb="4">
      <t>シャシン</t>
    </rPh>
    <rPh sb="4" eb="6">
      <t>イチラン</t>
    </rPh>
    <rPh sb="6" eb="7">
      <t>ヒョウ</t>
    </rPh>
    <phoneticPr fontId="3"/>
  </si>
  <si>
    <t>担当浄化槽設備士氏名</t>
    <rPh sb="0" eb="2">
      <t>タントウ</t>
    </rPh>
    <rPh sb="2" eb="5">
      <t>ジョウカソウ</t>
    </rPh>
    <rPh sb="5" eb="7">
      <t>セツビ</t>
    </rPh>
    <rPh sb="7" eb="8">
      <t>シ</t>
    </rPh>
    <rPh sb="8" eb="10">
      <t>シメイ</t>
    </rPh>
    <phoneticPr fontId="47"/>
  </si>
  <si>
    <t>観下第</t>
    <rPh sb="0" eb="1">
      <t>カン</t>
    </rPh>
    <rPh sb="1" eb="2">
      <t>ゲ</t>
    </rPh>
    <rPh sb="2" eb="3">
      <t>ダイ</t>
    </rPh>
    <phoneticPr fontId="3"/>
  </si>
  <si>
    <t>空気の出方や水流に片寄りはないか。</t>
    <rPh sb="0" eb="2">
      <t>クウキ</t>
    </rPh>
    <rPh sb="3" eb="5">
      <t>デカタ</t>
    </rPh>
    <rPh sb="6" eb="8">
      <t>スイリュウ</t>
    </rPh>
    <rPh sb="9" eb="11">
      <t>カタヨ</t>
    </rPh>
    <phoneticPr fontId="47"/>
  </si>
  <si>
    <r>
      <t>工</t>
    </r>
    <r>
      <rPr>
        <sz val="20"/>
        <color auto="1"/>
        <rFont val="Century"/>
      </rPr>
      <t xml:space="preserve"> </t>
    </r>
    <r>
      <rPr>
        <sz val="20"/>
        <color auto="1"/>
        <rFont val="ＭＳ 明朝"/>
      </rPr>
      <t>事</t>
    </r>
    <r>
      <rPr>
        <sz val="20"/>
        <color auto="1"/>
        <rFont val="Century"/>
      </rPr>
      <t xml:space="preserve"> </t>
    </r>
    <r>
      <rPr>
        <sz val="20"/>
        <color auto="1"/>
        <rFont val="ＭＳ 明朝"/>
      </rPr>
      <t>請</t>
    </r>
    <r>
      <rPr>
        <sz val="20"/>
        <color auto="1"/>
        <rFont val="Century"/>
      </rPr>
      <t xml:space="preserve"> </t>
    </r>
    <r>
      <rPr>
        <sz val="20"/>
        <color auto="1"/>
        <rFont val="ＭＳ 明朝"/>
      </rPr>
      <t>負</t>
    </r>
    <r>
      <rPr>
        <sz val="20"/>
        <color auto="1"/>
        <rFont val="Century"/>
      </rPr>
      <t xml:space="preserve"> </t>
    </r>
    <r>
      <rPr>
        <sz val="20"/>
        <color auto="1"/>
        <rFont val="ＭＳ 明朝"/>
      </rPr>
      <t>契</t>
    </r>
    <r>
      <rPr>
        <sz val="20"/>
        <color auto="1"/>
        <rFont val="Century"/>
      </rPr>
      <t xml:space="preserve"> </t>
    </r>
    <r>
      <rPr>
        <sz val="20"/>
        <color auto="1"/>
        <rFont val="ＭＳ 明朝"/>
      </rPr>
      <t>約</t>
    </r>
    <r>
      <rPr>
        <sz val="20"/>
        <color auto="1"/>
        <rFont val="Century"/>
      </rPr>
      <t xml:space="preserve"> </t>
    </r>
    <r>
      <rPr>
        <sz val="20"/>
        <color auto="1"/>
        <rFont val="ＭＳ 明朝"/>
      </rPr>
      <t>書</t>
    </r>
  </si>
  <si>
    <t>嫌気ろ床槽のろ材及び接触ばっ気槽の接触材に変形や破損はないか。</t>
    <rPh sb="0" eb="2">
      <t>ケンキ</t>
    </rPh>
    <rPh sb="3" eb="4">
      <t>ユカ</t>
    </rPh>
    <rPh sb="4" eb="5">
      <t>ソウ</t>
    </rPh>
    <rPh sb="7" eb="8">
      <t>ザイ</t>
    </rPh>
    <rPh sb="8" eb="9">
      <t>オヨ</t>
    </rPh>
    <rPh sb="10" eb="12">
      <t>セッショク</t>
    </rPh>
    <rPh sb="14" eb="15">
      <t>キ</t>
    </rPh>
    <rPh sb="15" eb="16">
      <t>ソウ</t>
    </rPh>
    <phoneticPr fontId="47"/>
  </si>
  <si>
    <t>し、かつ、生物化学的酸素要求量（以下「BOD」という。）除去率90％以上・</t>
  </si>
  <si>
    <t>新たな浄化槽に取り換え</t>
    <rPh sb="0" eb="1">
      <t>アラ</t>
    </rPh>
    <rPh sb="3" eb="6">
      <t>ジョウカソウ</t>
    </rPh>
    <rPh sb="7" eb="8">
      <t>ト</t>
    </rPh>
    <rPh sb="9" eb="10">
      <t>カ</t>
    </rPh>
    <phoneticPr fontId="3"/>
  </si>
  <si>
    <t>設置理由</t>
    <rPh sb="0" eb="2">
      <t>セッチ</t>
    </rPh>
    <rPh sb="2" eb="4">
      <t>リユウ</t>
    </rPh>
    <phoneticPr fontId="3"/>
  </si>
  <si>
    <t>（以下「甲」という。）</t>
  </si>
  <si>
    <t>殿</t>
    <rPh sb="0" eb="1">
      <t>ドノ</t>
    </rPh>
    <phoneticPr fontId="3"/>
  </si>
  <si>
    <t>（以下「乙」という。）</t>
  </si>
  <si>
    <t>第３条　乙は、この契約と添付の図面及び仕様書に基づき、前条の期間内に工事を</t>
  </si>
  <si>
    <t>　る。</t>
  </si>
  <si>
    <t>る。</t>
  </si>
  <si>
    <t>２．甲は、浄化槽法第７条の規定により、水質に関する検査を受け、その検査の結</t>
  </si>
  <si>
    <t>令和</t>
    <rPh sb="0" eb="1">
      <t>レイ</t>
    </rPh>
    <rPh sb="1" eb="2">
      <t>ワ</t>
    </rPh>
    <phoneticPr fontId="3"/>
  </si>
  <si>
    <t>浄化槽設備士・標識・黒板</t>
    <rPh sb="0" eb="3">
      <t>ジョウカソウ</t>
    </rPh>
    <rPh sb="3" eb="6">
      <t>セツビシ</t>
    </rPh>
    <rPh sb="7" eb="9">
      <t>ヒョウシキ</t>
    </rPh>
    <rPh sb="10" eb="12">
      <t>コクバン</t>
    </rPh>
    <phoneticPr fontId="3"/>
  </si>
  <si>
    <t>保守点検、清掃の支障となるものが置かれていないか。</t>
  </si>
  <si>
    <t>観音寺市が定める工事の基準に従って工事を行わなければならない。</t>
  </si>
  <si>
    <t>３．前項に定める請求は、浄化槽の工事についての改善の指摘が甲の責に帰すべき</t>
  </si>
  <si>
    <t>適用される合併処理浄化槽にあっては、同指針に適合するところの別添する図</t>
  </si>
  <si>
    <t>（１）　浄化槽の設置等の届出その他の必要な手続きが受理されず、又は認められ</t>
  </si>
  <si>
    <t>口座名義フリガナ</t>
    <rPh sb="0" eb="2">
      <t>コウザ</t>
    </rPh>
    <rPh sb="2" eb="4">
      <t>メイギ</t>
    </rPh>
    <phoneticPr fontId="3"/>
  </si>
  <si>
    <t>　　　ないとき。</t>
  </si>
  <si>
    <t>請負代金全額の支払を完了する。</t>
  </si>
  <si>
    <t>（２）　工事用地につき、工事施工が著しく困難と判断される瑕疵が発見されたと</t>
  </si>
  <si>
    <t>　　　き。</t>
  </si>
  <si>
    <t>ポンプ升に漏水のおそれはないか。</t>
    <rPh sb="3" eb="4">
      <t>マス</t>
    </rPh>
    <rPh sb="5" eb="7">
      <t>ロウスイ</t>
    </rPh>
    <phoneticPr fontId="47"/>
  </si>
  <si>
    <t>工事完了写真</t>
    <rPh sb="0" eb="2">
      <t>コウジ</t>
    </rPh>
    <rPh sb="2" eb="4">
      <t>カンリョウ</t>
    </rPh>
    <rPh sb="4" eb="6">
      <t>シャシン</t>
    </rPh>
    <phoneticPr fontId="3"/>
  </si>
  <si>
    <r>
      <t>雨どい等から既存浄化槽との接続部までの雨水集水管</t>
    </r>
    <r>
      <rPr>
        <b/>
        <sz val="11"/>
        <color auto="1"/>
        <rFont val="Meiryo UI"/>
      </rPr>
      <t>（浄化槽との接続部は２枚・１枚は別紙で）</t>
    </r>
    <rPh sb="0" eb="1">
      <t>アマ</t>
    </rPh>
    <rPh sb="3" eb="4">
      <t>トウ</t>
    </rPh>
    <rPh sb="6" eb="8">
      <t>キゾン</t>
    </rPh>
    <rPh sb="8" eb="11">
      <t>ジョウカソウ</t>
    </rPh>
    <rPh sb="13" eb="15">
      <t>セツゾク</t>
    </rPh>
    <rPh sb="15" eb="16">
      <t>ブ</t>
    </rPh>
    <rPh sb="19" eb="21">
      <t>ウスイ</t>
    </rPh>
    <rPh sb="21" eb="23">
      <t>シュウスイ</t>
    </rPh>
    <rPh sb="23" eb="24">
      <t>カン</t>
    </rPh>
    <rPh sb="24" eb="25">
      <t>ニュウカン</t>
    </rPh>
    <rPh sb="35" eb="36">
      <t>マイ</t>
    </rPh>
    <rPh sb="38" eb="39">
      <t>マイ</t>
    </rPh>
    <rPh sb="40" eb="42">
      <t>ベッシ</t>
    </rPh>
    <phoneticPr fontId="3"/>
  </si>
  <si>
    <t>９</t>
  </si>
  <si>
    <t>違約金を請求することができる。</t>
  </si>
  <si>
    <t>２．前項により、この契約が解除された場合、乙はこの契約の履行のために乙にお</t>
  </si>
  <si>
    <t>（１）　第８条に基づき、工事が一時中止され又は甲の責に帰すべき事由により着</t>
  </si>
  <si>
    <t>観音寺市浄化槽設置整備事業補助金を申請する</t>
    <rPh sb="13" eb="16">
      <t>ホジョキン</t>
    </rPh>
    <phoneticPr fontId="3"/>
  </si>
  <si>
    <t>　　倒壊を起こす可能性があるため。</t>
  </si>
  <si>
    <t>　　　　力を欠くことが明らかになったとき。</t>
  </si>
  <si>
    <t>設置理由</t>
    <rPh sb="0" eb="2">
      <t>セッチ</t>
    </rPh>
    <rPh sb="2" eb="4">
      <t>リユウ</t>
    </rPh>
    <phoneticPr fontId="47"/>
  </si>
  <si>
    <t>（３）　甲がこの契約に違反し、その結果、この契約を履行できなくなったと乙が</t>
  </si>
  <si>
    <t>①</t>
  </si>
  <si>
    <t>（注意）</t>
    <rPh sb="1" eb="3">
      <t>チュウイ</t>
    </rPh>
    <phoneticPr fontId="3"/>
  </si>
  <si>
    <t>２．前項によってこの契約が解除された場合は、甲は乙の損害を賠償するものとす</t>
  </si>
  <si>
    <t>事業年度</t>
    <rPh sb="0" eb="2">
      <t>ジギョウ</t>
    </rPh>
    <rPh sb="2" eb="4">
      <t>ネンド</t>
    </rPh>
    <phoneticPr fontId="3"/>
  </si>
  <si>
    <t>２．甲がこの契約に基づいて、乙に支払うべき金員を所定の期日までに支払わない</t>
  </si>
  <si>
    <t>（１）変更した補助事業の内容</t>
    <rPh sb="3" eb="5">
      <t>ヘンコウ</t>
    </rPh>
    <rPh sb="7" eb="9">
      <t>ホジョ</t>
    </rPh>
    <rPh sb="9" eb="11">
      <t>ジギョウ</t>
    </rPh>
    <rPh sb="12" eb="14">
      <t>ナイヨウ</t>
    </rPh>
    <phoneticPr fontId="3"/>
  </si>
  <si>
    <t>（２）変更後の着手･完了予定年月日</t>
    <rPh sb="3" eb="5">
      <t>ヘンコウ</t>
    </rPh>
    <rPh sb="5" eb="6">
      <t>ゴ</t>
    </rPh>
    <rPh sb="7" eb="9">
      <t>チャクシュ</t>
    </rPh>
    <rPh sb="10" eb="12">
      <t>カンリョウ</t>
    </rPh>
    <rPh sb="12" eb="14">
      <t>ヨテイ</t>
    </rPh>
    <rPh sb="14" eb="15">
      <t>ネン</t>
    </rPh>
    <rPh sb="15" eb="17">
      <t>ガッピ</t>
    </rPh>
    <phoneticPr fontId="3"/>
  </si>
  <si>
    <t>ことができないときは、甲に対して、遅滞なく、その事由を明示して工期の延長</t>
  </si>
  <si>
    <t>ばならない。</t>
  </si>
  <si>
    <t>４　浄化槽工事業者が撮影した工事工程写真</t>
    <rPh sb="2" eb="5">
      <t>ジョウカソウ</t>
    </rPh>
    <rPh sb="5" eb="7">
      <t>コウジ</t>
    </rPh>
    <rPh sb="7" eb="9">
      <t>ギョウシャ</t>
    </rPh>
    <rPh sb="10" eb="12">
      <t>サツエイ</t>
    </rPh>
    <rPh sb="14" eb="16">
      <t>コウジ</t>
    </rPh>
    <rPh sb="16" eb="18">
      <t>コウテイ</t>
    </rPh>
    <rPh sb="18" eb="20">
      <t>シャシン</t>
    </rPh>
    <phoneticPr fontId="3"/>
  </si>
  <si>
    <t>№　　　　　</t>
  </si>
  <si>
    <t>分の１の</t>
  </si>
  <si>
    <t>着手</t>
    <rPh sb="0" eb="2">
      <t>チャクシュ</t>
    </rPh>
    <phoneticPr fontId="3"/>
  </si>
  <si>
    <t>変更承認申請書類</t>
    <rPh sb="6" eb="8">
      <t>ショルイ</t>
    </rPh>
    <phoneticPr fontId="46"/>
  </si>
  <si>
    <t>完了</t>
    <rPh sb="0" eb="2">
      <t>カンリョウ</t>
    </rPh>
    <phoneticPr fontId="3"/>
  </si>
  <si>
    <t>黒板</t>
    <rPh sb="0" eb="2">
      <t>コクバン</t>
    </rPh>
    <phoneticPr fontId="3"/>
  </si>
  <si>
    <t>きる。</t>
  </si>
  <si>
    <t>廃止</t>
    <rPh sb="0" eb="2">
      <t>ハイシ</t>
    </rPh>
    <phoneticPr fontId="3"/>
  </si>
  <si>
    <t>代表者の役職・氏名</t>
    <rPh sb="0" eb="3">
      <t>ダイヒョウシャ</t>
    </rPh>
    <rPh sb="4" eb="5">
      <t>ヤク</t>
    </rPh>
    <rPh sb="5" eb="6">
      <t>ショク</t>
    </rPh>
    <rPh sb="7" eb="9">
      <t>シメイ</t>
    </rPh>
    <phoneticPr fontId="3"/>
  </si>
  <si>
    <t>観音寺市長　　</t>
    <rPh sb="0" eb="3">
      <t>カンオンジ</t>
    </rPh>
    <phoneticPr fontId="47"/>
  </si>
  <si>
    <t>竣工届</t>
    <rPh sb="0" eb="2">
      <t>シュンコウ</t>
    </rPh>
    <rPh sb="2" eb="3">
      <t>トドケ</t>
    </rPh>
    <phoneticPr fontId="47"/>
  </si>
  <si>
    <t>③</t>
  </si>
  <si>
    <t>完成して契約の目的物を甲に引き渡すものとし、甲は、引渡しと引き換えにその</t>
  </si>
  <si>
    <t>また、検査の結果が「不適」となった場合には、速やかに改善します。</t>
    <rPh sb="3" eb="5">
      <t>ケンサ</t>
    </rPh>
    <rPh sb="6" eb="8">
      <t>ケッカ</t>
    </rPh>
    <rPh sb="10" eb="12">
      <t>フテキ</t>
    </rPh>
    <rPh sb="17" eb="19">
      <t>バアイ</t>
    </rPh>
    <rPh sb="22" eb="23">
      <t>スミ</t>
    </rPh>
    <rPh sb="26" eb="28">
      <t>カイゼン</t>
    </rPh>
    <phoneticPr fontId="3"/>
  </si>
  <si>
    <t>⑥</t>
  </si>
  <si>
    <t>観音寺市浄化槽設置整備事業補助金交付請求書</t>
    <rPh sb="0" eb="4">
      <t>カンオンジシ</t>
    </rPh>
    <rPh sb="4" eb="7">
      <t>ジョウカソウ</t>
    </rPh>
    <rPh sb="7" eb="9">
      <t>セッチ</t>
    </rPh>
    <rPh sb="9" eb="11">
      <t>セイビ</t>
    </rPh>
    <rPh sb="11" eb="13">
      <t>ジギョウ</t>
    </rPh>
    <rPh sb="13" eb="16">
      <t>ホジョキン</t>
    </rPh>
    <rPh sb="16" eb="18">
      <t>コウフ</t>
    </rPh>
    <rPh sb="18" eb="19">
      <t>ショウ</t>
    </rPh>
    <rPh sb="19" eb="20">
      <t>モトム</t>
    </rPh>
    <rPh sb="20" eb="21">
      <t>ショ</t>
    </rPh>
    <phoneticPr fontId="3"/>
  </si>
  <si>
    <t>観音寺市浄化槽設置整備事業補助金として</t>
    <rPh sb="0" eb="4">
      <t>カンオンジシ</t>
    </rPh>
    <rPh sb="4" eb="7">
      <t>ジョウカソウ</t>
    </rPh>
    <rPh sb="7" eb="9">
      <t>セッチ</t>
    </rPh>
    <rPh sb="9" eb="11">
      <t>セイビ</t>
    </rPh>
    <rPh sb="11" eb="13">
      <t>ジギョウ</t>
    </rPh>
    <rPh sb="13" eb="16">
      <t>ホジョキン</t>
    </rPh>
    <phoneticPr fontId="3"/>
  </si>
  <si>
    <t>月</t>
    <rPh sb="0" eb="1">
      <t>ガツ</t>
    </rPh>
    <phoneticPr fontId="3"/>
  </si>
  <si>
    <t>※　「集合住宅等」には、賃貸の戸建て住宅を含みます。</t>
    <rPh sb="3" eb="7">
      <t>シュウゴウジュウタク</t>
    </rPh>
    <rPh sb="7" eb="8">
      <t>トウ</t>
    </rPh>
    <rPh sb="12" eb="14">
      <t>チンタイ</t>
    </rPh>
    <rPh sb="15" eb="17">
      <t>コダ</t>
    </rPh>
    <rPh sb="18" eb="20">
      <t>ジュウタク</t>
    </rPh>
    <rPh sb="21" eb="22">
      <t>フク</t>
    </rPh>
    <phoneticPr fontId="3"/>
  </si>
  <si>
    <t>上記請求金額の支払いについては、次の口座への振り込みをお願いします。</t>
    <rPh sb="0" eb="2">
      <t>ジョウキ</t>
    </rPh>
    <rPh sb="2" eb="4">
      <t>セイキュウ</t>
    </rPh>
    <rPh sb="4" eb="6">
      <t>キンガク</t>
    </rPh>
    <rPh sb="7" eb="9">
      <t>シハラ</t>
    </rPh>
    <rPh sb="16" eb="17">
      <t>ツギ</t>
    </rPh>
    <rPh sb="18" eb="20">
      <t>コウザ</t>
    </rPh>
    <rPh sb="22" eb="23">
      <t>フ</t>
    </rPh>
    <rPh sb="24" eb="25">
      <t>コ</t>
    </rPh>
    <rPh sb="28" eb="29">
      <t>ネガ</t>
    </rPh>
    <phoneticPr fontId="3"/>
  </si>
  <si>
    <t>撤去工事</t>
    <rPh sb="0" eb="2">
      <t>テッキョ</t>
    </rPh>
    <rPh sb="2" eb="4">
      <t>コウジ</t>
    </rPh>
    <phoneticPr fontId="3"/>
  </si>
  <si>
    <t>選択</t>
  </si>
  <si>
    <t>浄化槽名称・型式</t>
    <rPh sb="0" eb="3">
      <t>ジョウカソウ</t>
    </rPh>
    <rPh sb="3" eb="5">
      <t>メイショウ</t>
    </rPh>
    <rPh sb="6" eb="8">
      <t>カタシキ</t>
    </rPh>
    <phoneticPr fontId="3"/>
  </si>
  <si>
    <t>コンクリート打設状況</t>
    <rPh sb="6" eb="8">
      <t>ダセツ</t>
    </rPh>
    <rPh sb="8" eb="10">
      <t>ジョウキョウ</t>
    </rPh>
    <phoneticPr fontId="3"/>
  </si>
  <si>
    <t>内訳</t>
    <rPh sb="0" eb="2">
      <t>ウチワケ</t>
    </rPh>
    <phoneticPr fontId="3"/>
  </si>
  <si>
    <r>
      <t>上部スラブコンクリート打設状況（竣工）　</t>
    </r>
    <r>
      <rPr>
        <b/>
        <sz val="11"/>
        <color auto="1"/>
        <rFont val="Meiryo UI"/>
      </rPr>
      <t>2枚（１枚は別紙で）</t>
    </r>
    <rPh sb="0" eb="2">
      <t>ジョウブ</t>
    </rPh>
    <rPh sb="11" eb="13">
      <t>ダセツ</t>
    </rPh>
    <rPh sb="13" eb="15">
      <t>ジョウキョウ</t>
    </rPh>
    <rPh sb="16" eb="18">
      <t>シュンコウ</t>
    </rPh>
    <rPh sb="21" eb="22">
      <t>マイ</t>
    </rPh>
    <phoneticPr fontId="3"/>
  </si>
  <si>
    <t>円</t>
    <rPh sb="0" eb="1">
      <t>エン</t>
    </rPh>
    <phoneticPr fontId="3"/>
  </si>
  <si>
    <t>・申請時の着手予定日以降の日付であること。</t>
    <rPh sb="1" eb="4">
      <t>シンセイジ</t>
    </rPh>
    <rPh sb="5" eb="7">
      <t>チャクシュ</t>
    </rPh>
    <rPh sb="7" eb="10">
      <t>ヨテイビ</t>
    </rPh>
    <rPh sb="10" eb="12">
      <t>イコウ</t>
    </rPh>
    <rPh sb="13" eb="15">
      <t>ヒヅケ</t>
    </rPh>
    <phoneticPr fontId="3"/>
  </si>
  <si>
    <t>配管費</t>
    <rPh sb="0" eb="2">
      <t>ハイカン</t>
    </rPh>
    <rPh sb="2" eb="3">
      <t>ヒ</t>
    </rPh>
    <phoneticPr fontId="3"/>
  </si>
  <si>
    <t>浄化槽設置費</t>
    <rPh sb="0" eb="3">
      <t>ジョウカソウ</t>
    </rPh>
    <rPh sb="3" eb="5">
      <t>セッチ</t>
    </rPh>
    <rPh sb="5" eb="6">
      <t>ヒ</t>
    </rPh>
    <phoneticPr fontId="3"/>
  </si>
  <si>
    <t>氏名</t>
    <rPh sb="0" eb="2">
      <t>シメイ</t>
    </rPh>
    <phoneticPr fontId="47"/>
  </si>
  <si>
    <t>請負者</t>
  </si>
  <si>
    <t>変更したことが分かる書類</t>
    <rPh sb="0" eb="2">
      <t>ヘンコウ</t>
    </rPh>
    <rPh sb="7" eb="8">
      <t>ワ</t>
    </rPh>
    <rPh sb="10" eb="12">
      <t>ショルイ</t>
    </rPh>
    <phoneticPr fontId="3"/>
  </si>
  <si>
    <t>ポンプ升に変形や破損はないか。</t>
    <rPh sb="3" eb="4">
      <t>マス</t>
    </rPh>
    <rPh sb="5" eb="7">
      <t>ヘンケイ</t>
    </rPh>
    <rPh sb="8" eb="10">
      <t>ハソン</t>
    </rPh>
    <phoneticPr fontId="47"/>
  </si>
  <si>
    <t>観音寺市浄化槽設置整備事業補助金交付申請書</t>
    <rPh sb="0" eb="4">
      <t>カンオンジシ</t>
    </rPh>
    <rPh sb="4" eb="7">
      <t>ジョウカソウ</t>
    </rPh>
    <rPh sb="7" eb="9">
      <t>セッチ</t>
    </rPh>
    <rPh sb="9" eb="11">
      <t>セイビ</t>
    </rPh>
    <rPh sb="11" eb="13">
      <t>ジギョウ</t>
    </rPh>
    <rPh sb="13" eb="16">
      <t>ホジョキン</t>
    </rPh>
    <rPh sb="16" eb="18">
      <t>コウフ</t>
    </rPh>
    <rPh sb="18" eb="21">
      <t>シンセイショ</t>
    </rPh>
    <phoneticPr fontId="3"/>
  </si>
  <si>
    <t>補助金の額</t>
    <rPh sb="0" eb="2">
      <t>ホジョ</t>
    </rPh>
    <rPh sb="4" eb="5">
      <t>ガク</t>
    </rPh>
    <phoneticPr fontId="3"/>
  </si>
  <si>
    <t>５．</t>
  </si>
  <si>
    <t>事　　業　　名</t>
    <rPh sb="0" eb="1">
      <t>コト</t>
    </rPh>
    <rPh sb="3" eb="4">
      <t>ギョウ</t>
    </rPh>
    <rPh sb="6" eb="7">
      <t>メイ</t>
    </rPh>
    <phoneticPr fontId="3"/>
  </si>
  <si>
    <t>共通</t>
    <rPh sb="0" eb="1">
      <t>キョウツウ</t>
    </rPh>
    <phoneticPr fontId="3"/>
  </si>
  <si>
    <t>【上部スラブが未完成の場合】上部スラブの施工に関する念書</t>
    <rPh sb="1" eb="3">
      <t>ジョウブ</t>
    </rPh>
    <rPh sb="7" eb="10">
      <t>ミカンセイ</t>
    </rPh>
    <rPh sb="11" eb="13">
      <t>バアイ</t>
    </rPh>
    <phoneticPr fontId="3"/>
  </si>
  <si>
    <t>予 定 年 月 日</t>
    <rPh sb="0" eb="1">
      <t>ヨ</t>
    </rPh>
    <rPh sb="2" eb="3">
      <t>サダ</t>
    </rPh>
    <rPh sb="4" eb="5">
      <t>ネン</t>
    </rPh>
    <rPh sb="6" eb="7">
      <t>ガツ</t>
    </rPh>
    <rPh sb="8" eb="9">
      <t>ヒ</t>
    </rPh>
    <phoneticPr fontId="3"/>
  </si>
  <si>
    <t>着　手・完　了</t>
    <rPh sb="0" eb="1">
      <t>キ</t>
    </rPh>
    <rPh sb="2" eb="3">
      <t>テ</t>
    </rPh>
    <rPh sb="4" eb="5">
      <t>カン</t>
    </rPh>
    <rPh sb="6" eb="7">
      <t>リョウ</t>
    </rPh>
    <phoneticPr fontId="3"/>
  </si>
  <si>
    <t>場合は、この限りでない。</t>
  </si>
  <si>
    <t>チェック項目</t>
    <rPh sb="4" eb="6">
      <t>コウモク</t>
    </rPh>
    <phoneticPr fontId="3"/>
  </si>
  <si>
    <t>事務処理欄</t>
    <rPh sb="0" eb="1">
      <t>ジム</t>
    </rPh>
    <rPh sb="1" eb="3">
      <t>ショリ</t>
    </rPh>
    <rPh sb="3" eb="4">
      <t>ラン</t>
    </rPh>
    <phoneticPr fontId="3"/>
  </si>
  <si>
    <t>着 手 ・完 了</t>
    <rPh sb="0" eb="1">
      <t>キ</t>
    </rPh>
    <rPh sb="2" eb="3">
      <t>テ</t>
    </rPh>
    <rPh sb="5" eb="6">
      <t>カン</t>
    </rPh>
    <rPh sb="7" eb="8">
      <t>リョウ</t>
    </rPh>
    <phoneticPr fontId="3"/>
  </si>
  <si>
    <t>（</t>
  </si>
  <si>
    <t>人槽</t>
    <rPh sb="0" eb="2">
      <t>ニンソウ</t>
    </rPh>
    <phoneticPr fontId="3"/>
  </si>
  <si>
    <t>第15条　次の各号の一に該当するときは、甲又は乙は催告その他何等の手続きを要</t>
    <rPh sb="37" eb="38">
      <t>ヨウ</t>
    </rPh>
    <phoneticPr fontId="3"/>
  </si>
  <si>
    <t>１　補助事業の内容の変更</t>
    <rPh sb="2" eb="4">
      <t>ホジョ</t>
    </rPh>
    <rPh sb="4" eb="6">
      <t>ジギョウ</t>
    </rPh>
    <rPh sb="7" eb="9">
      <t>ナイヨウ</t>
    </rPh>
    <rPh sb="10" eb="12">
      <t>ヘンコウ</t>
    </rPh>
    <phoneticPr fontId="3"/>
  </si>
  <si>
    <t>若しくは工事を一時中止することを求めることができる。この場合において、請</t>
    <rPh sb="35" eb="36">
      <t>ウ</t>
    </rPh>
    <phoneticPr fontId="3"/>
  </si>
  <si>
    <t>２　補助事業の廃止</t>
    <rPh sb="2" eb="4">
      <t>ホジョ</t>
    </rPh>
    <rPh sb="4" eb="6">
      <t>ジギョウ</t>
    </rPh>
    <rPh sb="7" eb="9">
      <t>ハイシ</t>
    </rPh>
    <phoneticPr fontId="3"/>
  </si>
  <si>
    <t>３　変更・廃止の理由</t>
    <rPh sb="2" eb="4">
      <t>ヘンコウ</t>
    </rPh>
    <rPh sb="5" eb="7">
      <t>ハイシ</t>
    </rPh>
    <rPh sb="8" eb="10">
      <t>リユウ</t>
    </rPh>
    <phoneticPr fontId="3"/>
  </si>
  <si>
    <t>せ、又は自ら浄化槽設備士の資格を有して、工事を実地に監督しなければならな</t>
  </si>
  <si>
    <t>３</t>
  </si>
  <si>
    <t>４</t>
  </si>
  <si>
    <t>３　浄化槽法定検査依頼書の写し</t>
    <rPh sb="2" eb="5">
      <t>ジョウカソウ</t>
    </rPh>
    <rPh sb="5" eb="7">
      <t>ホウテイ</t>
    </rPh>
    <rPh sb="7" eb="9">
      <t>ケンサ</t>
    </rPh>
    <rPh sb="9" eb="11">
      <t>イライ</t>
    </rPh>
    <rPh sb="11" eb="12">
      <t>ショ</t>
    </rPh>
    <rPh sb="13" eb="14">
      <t>ウツ</t>
    </rPh>
    <phoneticPr fontId="3"/>
  </si>
  <si>
    <t>６　工事施工チェックリスト</t>
    <rPh sb="2" eb="4">
      <t>コウジ</t>
    </rPh>
    <rPh sb="4" eb="6">
      <t>セコウ</t>
    </rPh>
    <phoneticPr fontId="3"/>
  </si>
  <si>
    <t>選択してください</t>
  </si>
  <si>
    <t>浄化槽法第10条に規定する浄化槽の保守点検</t>
    <rPh sb="0" eb="2">
      <t>ジョウカ</t>
    </rPh>
    <rPh sb="2" eb="3">
      <t>ソウ</t>
    </rPh>
    <rPh sb="3" eb="4">
      <t>ホウ</t>
    </rPh>
    <rPh sb="4" eb="5">
      <t>ダイ</t>
    </rPh>
    <rPh sb="7" eb="8">
      <t>ジョウ</t>
    </rPh>
    <rPh sb="9" eb="11">
      <t>キテイ</t>
    </rPh>
    <rPh sb="13" eb="16">
      <t>ジョウカソウ</t>
    </rPh>
    <rPh sb="17" eb="19">
      <t>ホシュ</t>
    </rPh>
    <rPh sb="19" eb="21">
      <t>テンケン</t>
    </rPh>
    <phoneticPr fontId="47"/>
  </si>
  <si>
    <t>底板（現場打ちの場合）</t>
    <rPh sb="0" eb="2">
      <t>テイバン</t>
    </rPh>
    <rPh sb="3" eb="6">
      <t>ゲンバウ</t>
    </rPh>
    <rPh sb="8" eb="10">
      <t>バアイ</t>
    </rPh>
    <phoneticPr fontId="3"/>
  </si>
  <si>
    <t>浄化槽法第10条に規定する浄化槽の清掃</t>
    <rPh sb="0" eb="2">
      <t>ジョウカ</t>
    </rPh>
    <rPh sb="2" eb="3">
      <t>ソウ</t>
    </rPh>
    <rPh sb="3" eb="4">
      <t>ホウ</t>
    </rPh>
    <rPh sb="4" eb="5">
      <t>ダイ</t>
    </rPh>
    <rPh sb="7" eb="8">
      <t>ジョウ</t>
    </rPh>
    <rPh sb="9" eb="11">
      <t>キテイ</t>
    </rPh>
    <rPh sb="13" eb="16">
      <t>ジョウカソウ</t>
    </rPh>
    <rPh sb="17" eb="19">
      <t>セイソウ</t>
    </rPh>
    <phoneticPr fontId="47"/>
  </si>
  <si>
    <t>及び浄化槽工事業者</t>
  </si>
  <si>
    <t>観音寺市浄化槽設置整備事業変更（廃止）承認申請書</t>
    <rPh sb="0" eb="4">
      <t>カンオンジシ</t>
    </rPh>
    <rPh sb="4" eb="7">
      <t>ジョウカソウ</t>
    </rPh>
    <rPh sb="7" eb="9">
      <t>セッチ</t>
    </rPh>
    <rPh sb="9" eb="11">
      <t>セイビ</t>
    </rPh>
    <rPh sb="11" eb="13">
      <t>ジギョウ</t>
    </rPh>
    <rPh sb="13" eb="15">
      <t>ヘンコウ</t>
    </rPh>
    <rPh sb="16" eb="18">
      <t>ハイシ</t>
    </rPh>
    <rPh sb="19" eb="21">
      <t>ショウニン</t>
    </rPh>
    <rPh sb="21" eb="24">
      <t>シンセイショ</t>
    </rPh>
    <phoneticPr fontId="3"/>
  </si>
  <si>
    <t>工事写真</t>
    <rPh sb="0" eb="2">
      <t>コウジ</t>
    </rPh>
    <rPh sb="2" eb="4">
      <t>シャシン</t>
    </rPh>
    <phoneticPr fontId="47"/>
  </si>
  <si>
    <t>転換</t>
    <rPh sb="0" eb="2">
      <t>テンカン</t>
    </rPh>
    <phoneticPr fontId="3"/>
  </si>
  <si>
    <t>月</t>
    <rPh sb="0" eb="1">
      <t>ツキ</t>
    </rPh>
    <phoneticPr fontId="3"/>
  </si>
  <si>
    <t>浄化槽設備士・水準器・ホース・突き棒等・埋戻し用の土砂・黒板</t>
    <rPh sb="0" eb="3">
      <t>ジョウカソウ</t>
    </rPh>
    <rPh sb="3" eb="6">
      <t>セツビシ</t>
    </rPh>
    <rPh sb="7" eb="10">
      <t>スイジュンキ</t>
    </rPh>
    <rPh sb="15" eb="16">
      <t>ツ</t>
    </rPh>
    <rPh sb="17" eb="18">
      <t>ボウ</t>
    </rPh>
    <rPh sb="18" eb="19">
      <t>トウ</t>
    </rPh>
    <rPh sb="20" eb="22">
      <t>ウメモド</t>
    </rPh>
    <rPh sb="23" eb="24">
      <t>ヨウ</t>
    </rPh>
    <rPh sb="25" eb="27">
      <t>ドシャ</t>
    </rPh>
    <rPh sb="28" eb="30">
      <t>コクバン</t>
    </rPh>
    <phoneticPr fontId="3"/>
  </si>
  <si>
    <t>現行は（　単独槽 ・ 汲取り　）</t>
  </si>
  <si>
    <t>←浄化槽設備士をドロップダウンより選択</t>
    <rPh sb="1" eb="7">
      <t>ジョウカソウセツビシ</t>
    </rPh>
    <rPh sb="17" eb="19">
      <t>センタク</t>
    </rPh>
    <phoneticPr fontId="3"/>
  </si>
  <si>
    <t>　宛て</t>
    <rPh sb="1" eb="2">
      <t>ア</t>
    </rPh>
    <phoneticPr fontId="3"/>
  </si>
  <si>
    <t>実績報告書類</t>
    <rPh sb="4" eb="6">
      <t>ショルイ</t>
    </rPh>
    <phoneticPr fontId="46"/>
  </si>
  <si>
    <t>公共下水道に接続</t>
    <rPh sb="0" eb="2">
      <t>コウキョウ</t>
    </rPh>
    <rPh sb="2" eb="5">
      <t>ゲスイドウ</t>
    </rPh>
    <rPh sb="6" eb="8">
      <t>セツゾク</t>
    </rPh>
    <phoneticPr fontId="3"/>
  </si>
  <si>
    <t>使用し、槽及びその周辺の消毒を行います。</t>
  </si>
  <si>
    <t>☑</t>
  </si>
  <si>
    <r>
      <t>ｍ</t>
    </r>
    <r>
      <rPr>
        <vertAlign val="superscript"/>
        <sz val="11"/>
        <color auto="1"/>
        <rFont val="ＭＳ 明朝"/>
      </rPr>
      <t>2</t>
    </r>
    <r>
      <rPr>
        <sz val="11"/>
        <color auto="1"/>
        <rFont val="ＭＳ 明朝"/>
      </rPr>
      <t>）</t>
    </r>
  </si>
  <si>
    <t>浄化槽清掃業務契約書の写し</t>
    <rPh sb="0" eb="3">
      <t>ジョウカソウ</t>
    </rPh>
    <rPh sb="3" eb="5">
      <t>セイソウ</t>
    </rPh>
    <rPh sb="5" eb="7">
      <t>ギョウム</t>
    </rPh>
    <rPh sb="7" eb="10">
      <t>ケイヤクショ</t>
    </rPh>
    <rPh sb="11" eb="12">
      <t>ウツ</t>
    </rPh>
    <phoneticPr fontId="47"/>
  </si>
  <si>
    <t>ばっ気装置、逆洗装置及び汚泥移送装置の</t>
    <rPh sb="2" eb="3">
      <t>キ</t>
    </rPh>
    <rPh sb="3" eb="5">
      <t>ソウチ</t>
    </rPh>
    <rPh sb="6" eb="7">
      <t>ギャク</t>
    </rPh>
    <rPh sb="7" eb="8">
      <t>セン</t>
    </rPh>
    <rPh sb="8" eb="10">
      <t>ソウチ</t>
    </rPh>
    <rPh sb="10" eb="11">
      <t>オヨ</t>
    </rPh>
    <rPh sb="12" eb="14">
      <t>オデイ</t>
    </rPh>
    <rPh sb="14" eb="16">
      <t>イソウ</t>
    </rPh>
    <phoneticPr fontId="47"/>
  </si>
  <si>
    <t>宛て</t>
    <rPh sb="0" eb="1">
      <t>ア</t>
    </rPh>
    <phoneticPr fontId="3"/>
  </si>
  <si>
    <t>７．</t>
  </si>
  <si>
    <t>工事業者に対する違約金</t>
    <rPh sb="0" eb="2">
      <t>コウジ</t>
    </rPh>
    <rPh sb="2" eb="4">
      <t>ギョウシャ</t>
    </rPh>
    <rPh sb="5" eb="6">
      <t>タイ</t>
    </rPh>
    <rPh sb="8" eb="11">
      <t>イヤクキン</t>
    </rPh>
    <phoneticPr fontId="3"/>
  </si>
  <si>
    <t>浄　化　槽　設　置　整　備　事　業</t>
    <rPh sb="0" eb="1">
      <t>ジョウ</t>
    </rPh>
    <rPh sb="2" eb="3">
      <t>カ</t>
    </rPh>
    <rPh sb="4" eb="5">
      <t>ソウ</t>
    </rPh>
    <rPh sb="6" eb="7">
      <t>セツ</t>
    </rPh>
    <rPh sb="8" eb="9">
      <t>チ</t>
    </rPh>
    <rPh sb="10" eb="11">
      <t>ヒトシ</t>
    </rPh>
    <rPh sb="12" eb="13">
      <t>ソナエ</t>
    </rPh>
    <rPh sb="14" eb="15">
      <t>コト</t>
    </rPh>
    <rPh sb="16" eb="17">
      <t>ギョウ</t>
    </rPh>
    <phoneticPr fontId="3"/>
  </si>
  <si>
    <t>保証登録証</t>
    <rPh sb="4" eb="5">
      <t>ショウ</t>
    </rPh>
    <phoneticPr fontId="46"/>
  </si>
  <si>
    <t>２　浄化槽の保守点検及び清掃に関する業務委託書の写し（補助事</t>
    <rPh sb="2" eb="5">
      <t>ジョウカソウ</t>
    </rPh>
    <rPh sb="6" eb="8">
      <t>ホシュ</t>
    </rPh>
    <rPh sb="8" eb="10">
      <t>テンケン</t>
    </rPh>
    <rPh sb="10" eb="11">
      <t>オヨ</t>
    </rPh>
    <rPh sb="12" eb="14">
      <t>セイソウ</t>
    </rPh>
    <rPh sb="15" eb="16">
      <t>カン</t>
    </rPh>
    <rPh sb="18" eb="20">
      <t>ギョウム</t>
    </rPh>
    <rPh sb="20" eb="22">
      <t>イタク</t>
    </rPh>
    <rPh sb="22" eb="23">
      <t>ショ</t>
    </rPh>
    <rPh sb="24" eb="25">
      <t>ウツ</t>
    </rPh>
    <rPh sb="27" eb="29">
      <t>ホジョ</t>
    </rPh>
    <rPh sb="29" eb="30">
      <t>コト</t>
    </rPh>
    <phoneticPr fontId="3"/>
  </si>
  <si>
    <r>
      <t>単独槽・汲取り槽本体搬出状況（トラックに車載した状態）　</t>
    </r>
    <r>
      <rPr>
        <b/>
        <sz val="11"/>
        <color theme="1"/>
        <rFont val="Meiryo UI"/>
      </rPr>
      <t>2枚（１枚は別紙で）</t>
    </r>
    <rPh sb="0" eb="2">
      <t>タンドク</t>
    </rPh>
    <rPh sb="2" eb="3">
      <t>ソウ</t>
    </rPh>
    <rPh sb="4" eb="6">
      <t>クミト</t>
    </rPh>
    <rPh sb="7" eb="8">
      <t>ソウ</t>
    </rPh>
    <rPh sb="8" eb="10">
      <t>ホンタイ</t>
    </rPh>
    <rPh sb="10" eb="12">
      <t>ハンシュツ</t>
    </rPh>
    <rPh sb="12" eb="14">
      <t>ジョウキョウ</t>
    </rPh>
    <rPh sb="20" eb="22">
      <t>シャサイ</t>
    </rPh>
    <rPh sb="24" eb="26">
      <t>ジョウタイ</t>
    </rPh>
    <rPh sb="29" eb="30">
      <t>マイ</t>
    </rPh>
    <rPh sb="32" eb="33">
      <t>マイ</t>
    </rPh>
    <rPh sb="34" eb="36">
      <t>ベッシ</t>
    </rPh>
    <phoneticPr fontId="3"/>
  </si>
  <si>
    <t>関係書類を添えて報告します。</t>
    <rPh sb="0" eb="2">
      <t>カンケイ</t>
    </rPh>
    <rPh sb="2" eb="4">
      <t>ショルイ</t>
    </rPh>
    <rPh sb="5" eb="6">
      <t>ソ</t>
    </rPh>
    <rPh sb="8" eb="10">
      <t>ホウコク</t>
    </rPh>
    <phoneticPr fontId="3"/>
  </si>
  <si>
    <t>　ら行うことを証する書類）</t>
    <rPh sb="2" eb="3">
      <t>オコナ</t>
    </rPh>
    <rPh sb="7" eb="8">
      <t>ショウ</t>
    </rPh>
    <rPh sb="10" eb="12">
      <t>ショルイ</t>
    </rPh>
    <phoneticPr fontId="3"/>
  </si>
  <si>
    <t>　業者が自ら浄化槽の保守点検又は清掃を行う場合にあっては、自</t>
    <rPh sb="1" eb="2">
      <t>ギョウ</t>
    </rPh>
    <rPh sb="2" eb="3">
      <t>シャ</t>
    </rPh>
    <rPh sb="4" eb="5">
      <t>ミズカ</t>
    </rPh>
    <rPh sb="6" eb="9">
      <t>ジョウカソウ</t>
    </rPh>
    <rPh sb="10" eb="12">
      <t>ホシュ</t>
    </rPh>
    <rPh sb="12" eb="14">
      <t>テンケン</t>
    </rPh>
    <rPh sb="14" eb="15">
      <t>マタ</t>
    </rPh>
    <rPh sb="16" eb="18">
      <t>セイソウ</t>
    </rPh>
    <rPh sb="19" eb="20">
      <t>オコナ</t>
    </rPh>
    <rPh sb="21" eb="23">
      <t>バアイ</t>
    </rPh>
    <rPh sb="29" eb="30">
      <t>ミズカ</t>
    </rPh>
    <phoneticPr fontId="3"/>
  </si>
  <si>
    <t>様式第２号（第６条関係）</t>
    <rPh sb="0" eb="2">
      <t>ヨウシキ</t>
    </rPh>
    <phoneticPr fontId="3"/>
  </si>
  <si>
    <t>ときは、甲は当該金員につき、支払期日の翌日から支払完了の日まで日歩</t>
  </si>
  <si>
    <t>内容を誓約いたします。また、補助金に関する指導や下水道が布設された際にも、各種法令に準</t>
    <rPh sb="0" eb="2">
      <t>ナイヨウ</t>
    </rPh>
    <rPh sb="3" eb="5">
      <t>セイヤク</t>
    </rPh>
    <rPh sb="14" eb="17">
      <t>ホジョキン</t>
    </rPh>
    <rPh sb="18" eb="19">
      <t>カン</t>
    </rPh>
    <rPh sb="21" eb="23">
      <t>シドウ</t>
    </rPh>
    <rPh sb="24" eb="27">
      <t>ゲスイドウ</t>
    </rPh>
    <rPh sb="28" eb="30">
      <t>フセツ</t>
    </rPh>
    <rPh sb="33" eb="34">
      <t>サイ</t>
    </rPh>
    <rPh sb="37" eb="39">
      <t>カクシュ</t>
    </rPh>
    <rPh sb="39" eb="41">
      <t>ホウレイ</t>
    </rPh>
    <rPh sb="42" eb="43">
      <t>ジュン</t>
    </rPh>
    <phoneticPr fontId="47"/>
  </si>
  <si>
    <t>申請額</t>
    <rPh sb="0" eb="2">
      <t>シンセイ</t>
    </rPh>
    <rPh sb="2" eb="3">
      <t>ガク</t>
    </rPh>
    <phoneticPr fontId="3"/>
  </si>
  <si>
    <t>※欄には、記載しないこと。</t>
  </si>
  <si>
    <t>４．</t>
  </si>
  <si>
    <t>上記以外の増改築</t>
  </si>
  <si>
    <t>観音寺市浄化槽設置整備事業補助金交付要綱に基づく補助金の返還等</t>
    <rPh sb="0" eb="4">
      <t>カンオンジシ</t>
    </rPh>
    <rPh sb="4" eb="7">
      <t>ジョウカソウ</t>
    </rPh>
    <rPh sb="7" eb="9">
      <t>セッチ</t>
    </rPh>
    <rPh sb="9" eb="11">
      <t>セイビ</t>
    </rPh>
    <rPh sb="11" eb="13">
      <t>ジギョウ</t>
    </rPh>
    <rPh sb="13" eb="16">
      <t>ホジョキン</t>
    </rPh>
    <rPh sb="16" eb="18">
      <t>コウフ</t>
    </rPh>
    <rPh sb="18" eb="20">
      <t>ヨウコウ</t>
    </rPh>
    <rPh sb="21" eb="22">
      <t>モト</t>
    </rPh>
    <rPh sb="24" eb="27">
      <t>ホジョキン</t>
    </rPh>
    <rPh sb="28" eb="30">
      <t>ヘンカン</t>
    </rPh>
    <rPh sb="30" eb="31">
      <t>トウ</t>
    </rPh>
    <phoneticPr fontId="3"/>
  </si>
  <si>
    <t>℡</t>
  </si>
  <si>
    <t>（10～50人槽）</t>
  </si>
  <si>
    <t>浄化槽使用廃止届書</t>
    <rPh sb="0" eb="3">
      <t>ジョウカソウ</t>
    </rPh>
    <rPh sb="3" eb="5">
      <t>シヨウ</t>
    </rPh>
    <rPh sb="5" eb="8">
      <t>ハイシトドケ</t>
    </rPh>
    <rPh sb="8" eb="9">
      <t>ショ</t>
    </rPh>
    <phoneticPr fontId="3"/>
  </si>
  <si>
    <t>会社名</t>
    <rPh sb="0" eb="2">
      <t>カイシャ</t>
    </rPh>
    <rPh sb="2" eb="3">
      <t>ナ</t>
    </rPh>
    <phoneticPr fontId="46"/>
  </si>
  <si>
    <t>・転換工事ではマニフェストの処分終了年月日以降の日付であること。</t>
    <rPh sb="1" eb="3">
      <t>テンカン</t>
    </rPh>
    <rPh sb="3" eb="5">
      <t>コウジ</t>
    </rPh>
    <rPh sb="14" eb="16">
      <t>ショブン</t>
    </rPh>
    <rPh sb="16" eb="18">
      <t>シュウリョウ</t>
    </rPh>
    <rPh sb="18" eb="21">
      <t>ネンガッピ</t>
    </rPh>
    <rPh sb="21" eb="23">
      <t>イコウ</t>
    </rPh>
    <rPh sb="24" eb="26">
      <t>ヒヅケ</t>
    </rPh>
    <phoneticPr fontId="3"/>
  </si>
  <si>
    <t>支柱仕様となっている場合、適切に設置したか。</t>
    <rPh sb="0" eb="2">
      <t>シチュウ</t>
    </rPh>
    <rPh sb="2" eb="4">
      <t>シヨウ</t>
    </rPh>
    <rPh sb="10" eb="12">
      <t>バアイ</t>
    </rPh>
    <rPh sb="13" eb="15">
      <t>テキセツ</t>
    </rPh>
    <rPh sb="16" eb="18">
      <t>セッチ</t>
    </rPh>
    <phoneticPr fontId="3"/>
  </si>
  <si>
    <t>８．</t>
  </si>
  <si>
    <t>いて要した費用及び乙において甲のために既に支出した立替金を甲に請求するこ</t>
  </si>
  <si>
    <t>浄化槽法定検査申込書の写し</t>
  </si>
  <si>
    <t>認定書（認定シート、仕様書、詳細図、国庫補助指針に適合する認定書）</t>
    <rPh sb="0" eb="3">
      <t>ニンテイショ</t>
    </rPh>
    <rPh sb="4" eb="6">
      <t>ニンテイ</t>
    </rPh>
    <rPh sb="10" eb="13">
      <t>シヨウショ</t>
    </rPh>
    <rPh sb="14" eb="17">
      <t>ショウサイズ</t>
    </rPh>
    <rPh sb="18" eb="20">
      <t>コッコ</t>
    </rPh>
    <rPh sb="20" eb="22">
      <t>ホジョ</t>
    </rPh>
    <rPh sb="22" eb="24">
      <t>シシン</t>
    </rPh>
    <rPh sb="25" eb="27">
      <t>テキゴウ</t>
    </rPh>
    <rPh sb="29" eb="32">
      <t>ニンテイショ</t>
    </rPh>
    <phoneticPr fontId="46"/>
  </si>
  <si>
    <t>号</t>
    <rPh sb="0" eb="1">
      <t>ゴウ</t>
    </rPh>
    <phoneticPr fontId="3"/>
  </si>
  <si>
    <t>備事業補助金交付要綱第６条の規定により、下記のとおり関係書類を添えて申請します。</t>
  </si>
  <si>
    <t>名称及び代表者の氏名</t>
    <rPh sb="0" eb="2">
      <t>メイショウ</t>
    </rPh>
    <rPh sb="2" eb="3">
      <t>オヨ</t>
    </rPh>
    <rPh sb="4" eb="7">
      <t>ダイヒョウシャ</t>
    </rPh>
    <rPh sb="8" eb="10">
      <t>シメイ</t>
    </rPh>
    <phoneticPr fontId="3"/>
  </si>
  <si>
    <t>６．</t>
  </si>
  <si>
    <t>３．</t>
  </si>
  <si>
    <t>その他</t>
    <rPh sb="2" eb="3">
      <t>タ</t>
    </rPh>
    <phoneticPr fontId="3"/>
  </si>
  <si>
    <t>設置する浄化槽</t>
  </si>
  <si>
    <t>２．</t>
  </si>
  <si>
    <t>のとする。但し、甲の責に帰すべき事由による場合は、甲がその責を負うものと</t>
  </si>
  <si>
    <t>工事請負契約書の写し（転換時は契約金額に単独槽・汲取り槽の撤去費・転用費・配管費を含む）</t>
    <rPh sb="11" eb="13">
      <t>テンカン</t>
    </rPh>
    <rPh sb="13" eb="14">
      <t>ジ</t>
    </rPh>
    <rPh sb="15" eb="17">
      <t>ケイヤク</t>
    </rPh>
    <rPh sb="17" eb="19">
      <t>キンガク</t>
    </rPh>
    <rPh sb="20" eb="22">
      <t>タンドク</t>
    </rPh>
    <rPh sb="22" eb="23">
      <t>ソウ</t>
    </rPh>
    <rPh sb="24" eb="26">
      <t>クミト</t>
    </rPh>
    <rPh sb="27" eb="28">
      <t>ソウ</t>
    </rPh>
    <rPh sb="29" eb="31">
      <t>テッキョ</t>
    </rPh>
    <rPh sb="31" eb="32">
      <t>ヒ</t>
    </rPh>
    <rPh sb="33" eb="35">
      <t>テンヨウ</t>
    </rPh>
    <rPh sb="35" eb="36">
      <t>ヒ</t>
    </rPh>
    <rPh sb="37" eb="39">
      <t>ハイカン</t>
    </rPh>
    <rPh sb="39" eb="40">
      <t>ヒ</t>
    </rPh>
    <rPh sb="41" eb="42">
      <t>フク</t>
    </rPh>
    <phoneticPr fontId="47"/>
  </si>
  <si>
    <t>１．</t>
  </si>
  <si>
    <t>登録証</t>
    <rPh sb="0" eb="2">
      <t>トウロク</t>
    </rPh>
    <rPh sb="2" eb="3">
      <t>ショウ</t>
    </rPh>
    <phoneticPr fontId="47"/>
  </si>
  <si>
    <t>←入力シートで選択すると</t>
    <rPh sb="1" eb="3">
      <t>ニュウリョク</t>
    </rPh>
    <rPh sb="7" eb="9">
      <t>センタク</t>
    </rPh>
    <phoneticPr fontId="3"/>
  </si>
  <si>
    <t>設置場所の位置図</t>
  </si>
  <si>
    <t>第16条　甲は乙が工事を完成するまでは、乙の損害を賠償して、この契約を解除す</t>
  </si>
  <si>
    <t>なお、撤去工事の際には、周辺の環境に配慮して、次亜塩素酸ソーダ５％希釈水等を</t>
    <rPh sb="5" eb="7">
      <t>コウジ</t>
    </rPh>
    <phoneticPr fontId="3"/>
  </si>
  <si>
    <t>補助金交付申請書</t>
  </si>
  <si>
    <t>12．</t>
  </si>
  <si>
    <t>補助金交付申請書類</t>
    <rPh sb="0" eb="3">
      <t>ホジョキン</t>
    </rPh>
    <rPh sb="3" eb="5">
      <t>コウフ</t>
    </rPh>
    <rPh sb="5" eb="7">
      <t>シンセイ</t>
    </rPh>
    <rPh sb="7" eb="9">
      <t>ショルイ</t>
    </rPh>
    <phoneticPr fontId="46"/>
  </si>
  <si>
    <t>申請者</t>
    <rPh sb="0" eb="3">
      <t>シンセイシャ</t>
    </rPh>
    <phoneticPr fontId="47"/>
  </si>
  <si>
    <t>第13条　甲は、工事が本契約の規定又は第７条に定める基準に適合しないと認める</t>
  </si>
  <si>
    <t>撤去できない理由</t>
    <rPh sb="0" eb="2">
      <t>テッキョ</t>
    </rPh>
    <rPh sb="6" eb="8">
      <t>リユウ</t>
    </rPh>
    <phoneticPr fontId="3"/>
  </si>
  <si>
    <t>浄化槽設置整備事業に伴う提出書類</t>
    <rPh sb="0" eb="3">
      <t>ジョウカソウ</t>
    </rPh>
    <rPh sb="3" eb="5">
      <t>セッチ</t>
    </rPh>
    <rPh sb="5" eb="7">
      <t>セイビ</t>
    </rPh>
    <rPh sb="7" eb="9">
      <t>ジギョウ</t>
    </rPh>
    <phoneticPr fontId="46"/>
  </si>
  <si>
    <t>人</t>
    <rPh sb="0" eb="1">
      <t>ニン</t>
    </rPh>
    <phoneticPr fontId="3"/>
  </si>
  <si>
    <t>　　土砂が崩れ作業が危険であるため。</t>
  </si>
  <si>
    <t>設置場所の確認</t>
    <rPh sb="0" eb="2">
      <t>セッチ</t>
    </rPh>
    <rPh sb="2" eb="4">
      <t>バショ</t>
    </rPh>
    <rPh sb="5" eb="7">
      <t>カクニン</t>
    </rPh>
    <phoneticPr fontId="3"/>
  </si>
  <si>
    <t>様式第５号（第８条関係）</t>
    <rPh sb="0" eb="2">
      <t>ヨウシキ</t>
    </rPh>
    <rPh sb="2" eb="3">
      <t>ダイ</t>
    </rPh>
    <rPh sb="4" eb="5">
      <t>ゴウ</t>
    </rPh>
    <rPh sb="6" eb="7">
      <t>ダイ</t>
    </rPh>
    <rPh sb="8" eb="9">
      <t>ジョウ</t>
    </rPh>
    <rPh sb="9" eb="11">
      <t>カンケイ</t>
    </rPh>
    <phoneticPr fontId="3"/>
  </si>
  <si>
    <t>規定しない場合→</t>
    <rPh sb="0" eb="2">
      <t>キテイ</t>
    </rPh>
    <rPh sb="5" eb="7">
      <t>バアイ</t>
    </rPh>
    <phoneticPr fontId="3"/>
  </si>
  <si>
    <t>様式第６号（第９条関係）</t>
    <rPh sb="0" eb="2">
      <t>ヨウシキ</t>
    </rPh>
    <rPh sb="2" eb="3">
      <t>ダイ</t>
    </rPh>
    <rPh sb="4" eb="5">
      <t>ゴウ</t>
    </rPh>
    <rPh sb="6" eb="7">
      <t>ダイ</t>
    </rPh>
    <rPh sb="8" eb="9">
      <t>ジョウ</t>
    </rPh>
    <rPh sb="9" eb="11">
      <t>カンケイ</t>
    </rPh>
    <phoneticPr fontId="3"/>
  </si>
  <si>
    <t>←浄化槽設備士氏名を</t>
    <rPh sb="1" eb="4">
      <t>ジョウカソウ</t>
    </rPh>
    <rPh sb="4" eb="7">
      <t>セツビシ</t>
    </rPh>
    <rPh sb="7" eb="9">
      <t>シメイ</t>
    </rPh>
    <phoneticPr fontId="3"/>
  </si>
  <si>
    <t>様式第８号（第11条関係）</t>
  </si>
  <si>
    <t>・転換工事ではマニフェストの交付年月日以前の日付であること。</t>
    <rPh sb="1" eb="3">
      <t>テンカン</t>
    </rPh>
    <rPh sb="3" eb="5">
      <t>コウジ</t>
    </rPh>
    <rPh sb="14" eb="16">
      <t>コウフ</t>
    </rPh>
    <rPh sb="16" eb="19">
      <t>ネンガッピ</t>
    </rPh>
    <rPh sb="19" eb="21">
      <t>イゼン</t>
    </rPh>
    <rPh sb="22" eb="24">
      <t>ヒヅケ</t>
    </rPh>
    <phoneticPr fontId="3"/>
  </si>
  <si>
    <t>第10条　工事の完成引渡しまでに工事目的物その他工事施工について生じた損害は、</t>
  </si>
  <si>
    <r>
      <t>ブロワー設置状況</t>
    </r>
    <r>
      <rPr>
        <sz val="10"/>
        <color auto="1"/>
        <rFont val="Meiryo UI"/>
      </rPr>
      <t>※コンセントに接続されていることが分かるように写すこと</t>
    </r>
    <rPh sb="4" eb="6">
      <t>セッチ</t>
    </rPh>
    <rPh sb="6" eb="8">
      <t>ジョウキョウ</t>
    </rPh>
    <rPh sb="15" eb="17">
      <t>セツゾク</t>
    </rPh>
    <phoneticPr fontId="3"/>
  </si>
  <si>
    <t>電話番号</t>
    <rPh sb="0" eb="2">
      <t>デンワ</t>
    </rPh>
    <rPh sb="2" eb="4">
      <t>バンゴウ</t>
    </rPh>
    <phoneticPr fontId="3"/>
  </si>
  <si>
    <t>第11条　乙は、工事のため第三者に損害を及ぼしたときは、その賠償の責を負うも</t>
  </si>
  <si>
    <t>の設置工事に関し、対等な立場でこの契約を締結し、信義を守り誠実にこれを履</t>
  </si>
  <si>
    <t>工事請負請求書又は領収書の写し（転換時は撤去費・転用費・配管費が確認できるもの）</t>
    <rPh sb="0" eb="2">
      <t>コウジ</t>
    </rPh>
    <rPh sb="2" eb="4">
      <t>ウケオイ</t>
    </rPh>
    <rPh sb="4" eb="7">
      <t>セイキュウショ</t>
    </rPh>
    <rPh sb="7" eb="8">
      <t>マタ</t>
    </rPh>
    <rPh sb="9" eb="12">
      <t>リョウシュウショ</t>
    </rPh>
    <rPh sb="13" eb="14">
      <t>ウツ</t>
    </rPh>
    <rPh sb="16" eb="18">
      <t>テンカン</t>
    </rPh>
    <rPh sb="18" eb="19">
      <t>ジ</t>
    </rPh>
    <rPh sb="20" eb="22">
      <t>テッキョ</t>
    </rPh>
    <rPh sb="22" eb="23">
      <t>ヒ</t>
    </rPh>
    <rPh sb="24" eb="26">
      <t>テンヨウ</t>
    </rPh>
    <rPh sb="26" eb="27">
      <t>ヒ</t>
    </rPh>
    <rPh sb="28" eb="30">
      <t>ハイカン</t>
    </rPh>
    <rPh sb="30" eb="31">
      <t>ヒ</t>
    </rPh>
    <rPh sb="32" eb="34">
      <t>カクニン</t>
    </rPh>
    <phoneticPr fontId="47"/>
  </si>
  <si>
    <t>第12条　乙は、観音寺市が定める浄化槽設置整備事業補助金交付要綱に基づき、所</t>
    <rPh sb="37" eb="38">
      <t>トコロ</t>
    </rPh>
    <phoneticPr fontId="3"/>
  </si>
  <si>
    <t>現在の住所</t>
    <rPh sb="0" eb="2">
      <t>ゲンザイ</t>
    </rPh>
    <rPh sb="3" eb="5">
      <t>ジュウショ</t>
    </rPh>
    <phoneticPr fontId="3"/>
  </si>
  <si>
    <t>第14条　瑕疵の修補又は損害賠償請求権の行使は、引渡し後５年以内に行わなけれ</t>
  </si>
  <si>
    <t>※</t>
  </si>
  <si>
    <t>第17条　次の各号の一に該当するときは、乙は催告その他何等の手続きを要せず、</t>
  </si>
  <si>
    <t>分の一</t>
    <rPh sb="0" eb="1">
      <t>ブン</t>
    </rPh>
    <rPh sb="2" eb="3">
      <t>イチ</t>
    </rPh>
    <phoneticPr fontId="3"/>
  </si>
  <si>
    <t>　　　10日以上継続したとき。</t>
  </si>
  <si>
    <t>注文者</t>
  </si>
  <si>
    <t>　自動的にチェックが入ります</t>
    <rPh sb="1" eb="4">
      <t>ジドウテキ</t>
    </rPh>
    <rPh sb="10" eb="11">
      <t>ハイ</t>
    </rPh>
    <phoneticPr fontId="3"/>
  </si>
  <si>
    <t>第18条　乙の責に帰すべき事由により、標記引渡期日（工期が変更された場合は、</t>
  </si>
  <si>
    <t>浄化槽の保守点検、清掃及び法定検査等に関する誓約書</t>
    <rPh sb="0" eb="3">
      <t>ジョウカソウ</t>
    </rPh>
    <rPh sb="4" eb="6">
      <t>ホシュ</t>
    </rPh>
    <rPh sb="6" eb="8">
      <t>テンケン</t>
    </rPh>
    <rPh sb="9" eb="11">
      <t>セイソウ</t>
    </rPh>
    <rPh sb="11" eb="12">
      <t>オヨ</t>
    </rPh>
    <rPh sb="13" eb="15">
      <t>ホウテイ</t>
    </rPh>
    <rPh sb="15" eb="17">
      <t>ケンサ</t>
    </rPh>
    <rPh sb="17" eb="18">
      <t>トウ</t>
    </rPh>
    <rPh sb="19" eb="20">
      <t>カン</t>
    </rPh>
    <rPh sb="22" eb="25">
      <t>セイヤクショ</t>
    </rPh>
    <phoneticPr fontId="47"/>
  </si>
  <si>
    <t>㎡</t>
  </si>
  <si>
    <t>※ポンプが確認できるように写すこと</t>
    <rPh sb="5" eb="7">
      <t>カクニン</t>
    </rPh>
    <rPh sb="13" eb="14">
      <t>ウツ</t>
    </rPh>
    <phoneticPr fontId="3"/>
  </si>
  <si>
    <t>登録浄化槽管理票（Ｃ票）</t>
    <rPh sb="7" eb="8">
      <t>ヒョウ</t>
    </rPh>
    <phoneticPr fontId="3"/>
  </si>
  <si>
    <t>現地確認日</t>
    <rPh sb="0" eb="2">
      <t>ゲンチ</t>
    </rPh>
    <phoneticPr fontId="3"/>
  </si>
  <si>
    <t>浄化槽保守点検契約書の写し</t>
    <rPh sb="0" eb="3">
      <t>ジョウカソウ</t>
    </rPh>
    <rPh sb="3" eb="5">
      <t>ホシュ</t>
    </rPh>
    <rPh sb="5" eb="7">
      <t>テンケン</t>
    </rPh>
    <rPh sb="7" eb="10">
      <t>ケイヤクショ</t>
    </rPh>
    <rPh sb="11" eb="12">
      <t>ウツ</t>
    </rPh>
    <phoneticPr fontId="46"/>
  </si>
  <si>
    <t>補助金交付請求書</t>
    <rPh sb="0" eb="3">
      <t>ホジョキン</t>
    </rPh>
    <rPh sb="3" eb="5">
      <t>コウフ</t>
    </rPh>
    <rPh sb="5" eb="8">
      <t>セイキュウショ</t>
    </rPh>
    <phoneticPr fontId="47"/>
  </si>
  <si>
    <t>⑤</t>
  </si>
  <si>
    <t>単独処理浄化槽・汲取りトイレのある戸建て住宅からの転居による新築</t>
    <rPh sb="0" eb="2">
      <t>タンドク</t>
    </rPh>
    <rPh sb="2" eb="4">
      <t>ショリ</t>
    </rPh>
    <rPh sb="4" eb="7">
      <t>ジョウカソウ</t>
    </rPh>
    <rPh sb="8" eb="9">
      <t>ク</t>
    </rPh>
    <rPh sb="9" eb="10">
      <t>ト</t>
    </rPh>
    <rPh sb="17" eb="19">
      <t>コダ</t>
    </rPh>
    <rPh sb="20" eb="22">
      <t>ジュウタク</t>
    </rPh>
    <rPh sb="25" eb="27">
      <t>テンキョ</t>
    </rPh>
    <rPh sb="30" eb="32">
      <t>シンチク</t>
    </rPh>
    <phoneticPr fontId="3"/>
  </si>
  <si>
    <t>工事施工チェックリスト</t>
  </si>
  <si>
    <t>第８条　甲は、やむを得ない場合には、工事内容を変更し、又は工事着手を延期し、</t>
  </si>
  <si>
    <t>実際の着手日</t>
    <rPh sb="0" eb="2">
      <t>ジッサイ</t>
    </rPh>
    <rPh sb="3" eb="5">
      <t>チャクシュ</t>
    </rPh>
    <rPh sb="5" eb="6">
      <t>ビ</t>
    </rPh>
    <phoneticPr fontId="3"/>
  </si>
  <si>
    <t>共通</t>
  </si>
  <si>
    <t>転換</t>
    <rPh sb="0" eb="1">
      <t>テンカン</t>
    </rPh>
    <phoneticPr fontId="3"/>
  </si>
  <si>
    <t>浄化槽設置工事</t>
    <rPh sb="0" eb="3">
      <t>ジョウカソウ</t>
    </rPh>
    <rPh sb="3" eb="5">
      <t>セッチ</t>
    </rPh>
    <rPh sb="5" eb="7">
      <t>コウジ</t>
    </rPh>
    <phoneticPr fontId="3"/>
  </si>
  <si>
    <t>デジタルカメラ・スマートフォンを使用する場合は、高解像度で設定してください。</t>
    <rPh sb="16" eb="18">
      <t>シヨウ</t>
    </rPh>
    <rPh sb="20" eb="22">
      <t>バアイ</t>
    </rPh>
    <rPh sb="24" eb="28">
      <t>コウカイゾウド</t>
    </rPh>
    <rPh sb="29" eb="31">
      <t>セッテイ</t>
    </rPh>
    <phoneticPr fontId="3"/>
  </si>
  <si>
    <t>【注意事項】</t>
    <rPh sb="1" eb="3">
      <t>チュウイ</t>
    </rPh>
    <rPh sb="3" eb="5">
      <t>ジコウ</t>
    </rPh>
    <phoneticPr fontId="3"/>
  </si>
  <si>
    <t>16．</t>
  </si>
  <si>
    <t>「ポイント」に示されたものが写っているか確認してください。</t>
  </si>
  <si>
    <t>浄化槽設置工事については、香川県小型合併処理浄化槽工事マニュアルを熟読し、撮影する工程や、</t>
    <rPh sb="0" eb="3">
      <t>ジョウカソウ</t>
    </rPh>
    <rPh sb="3" eb="5">
      <t>セッチ</t>
    </rPh>
    <rPh sb="5" eb="7">
      <t>コウジ</t>
    </rPh>
    <rPh sb="37" eb="39">
      <t>サツエイ</t>
    </rPh>
    <rPh sb="41" eb="43">
      <t>コウテイ</t>
    </rPh>
    <phoneticPr fontId="3"/>
  </si>
  <si>
    <t>　　　　　　　　　　　　　　　　　　　　　　　</t>
  </si>
  <si>
    <t>←上部スラブが未完成の理由を入力してください。
　（外構工事中のため等）</t>
    <rPh sb="1" eb="3">
      <t>ジョウブ</t>
    </rPh>
    <rPh sb="7" eb="10">
      <t>ミカンセイ</t>
    </rPh>
    <rPh sb="11" eb="13">
      <t>リユウ</t>
    </rPh>
    <rPh sb="14" eb="16">
      <t>ニュウリョク</t>
    </rPh>
    <rPh sb="26" eb="28">
      <t>ガイコウ</t>
    </rPh>
    <rPh sb="28" eb="31">
      <t>コウジチュウ</t>
    </rPh>
    <rPh sb="34" eb="35">
      <t>ナド</t>
    </rPh>
    <phoneticPr fontId="3"/>
  </si>
  <si>
    <t>第４条　乙は、この契約に係る工事を、浄化槽法第29条第３項に従い浄化槽設備士</t>
  </si>
  <si>
    <t>浄化槽設備士氏名</t>
    <rPh sb="0" eb="3">
      <t>ジョウカソウ</t>
    </rPh>
    <rPh sb="3" eb="6">
      <t>セツビシ</t>
    </rPh>
    <rPh sb="6" eb="8">
      <t>シメイ</t>
    </rPh>
    <phoneticPr fontId="3"/>
  </si>
  <si>
    <t>施主に対する遅延損害金</t>
    <rPh sb="0" eb="2">
      <t>セシュ</t>
    </rPh>
    <rPh sb="3" eb="4">
      <t>タイ</t>
    </rPh>
    <rPh sb="6" eb="8">
      <t>チエン</t>
    </rPh>
    <rPh sb="8" eb="11">
      <t>ソンガイキン</t>
    </rPh>
    <phoneticPr fontId="3"/>
  </si>
  <si>
    <t>に実地に監督さ</t>
  </si>
  <si>
    <t>◎書類提出者◎</t>
    <rPh sb="1" eb="3">
      <t>ショルイ</t>
    </rPh>
    <rPh sb="3" eb="5">
      <t>テイシュツ</t>
    </rPh>
    <rPh sb="5" eb="6">
      <t>シャ</t>
    </rPh>
    <phoneticPr fontId="3"/>
  </si>
  <si>
    <t>新築</t>
    <rPh sb="0" eb="2">
      <t>シンチク</t>
    </rPh>
    <phoneticPr fontId="3"/>
  </si>
  <si>
    <t>工事写真は黒板を入れて撮影してください。</t>
    <rPh sb="0" eb="2">
      <t>コウジ</t>
    </rPh>
    <rPh sb="2" eb="4">
      <t>シャシン</t>
    </rPh>
    <rPh sb="5" eb="7">
      <t>コクバン</t>
    </rPh>
    <rPh sb="8" eb="9">
      <t>イ</t>
    </rPh>
    <rPh sb="11" eb="13">
      <t>サツエイ</t>
    </rPh>
    <phoneticPr fontId="3"/>
  </si>
  <si>
    <t>１．住宅の基礎部分に便槽が接続されており、撤去する際に家屋の</t>
  </si>
  <si>
    <t>かさ上げの状況</t>
  </si>
  <si>
    <t>７</t>
  </si>
  <si>
    <t>８</t>
  </si>
  <si>
    <t>浄化槽法（昭和58年法律第43号）第４条第１項の規定による構造基準に適合</t>
    <rPh sb="34" eb="36">
      <t>テキゴウ</t>
    </rPh>
    <phoneticPr fontId="3"/>
  </si>
  <si>
    <t>流入管きょ及び放流管きょの勾配</t>
  </si>
  <si>
    <t>建築物の基礎から45度以内に浄化槽が入っていないか。</t>
    <rPh sb="0" eb="3">
      <t>ケンチクブツ</t>
    </rPh>
    <rPh sb="4" eb="6">
      <t>キソ</t>
    </rPh>
    <rPh sb="10" eb="11">
      <t>ド</t>
    </rPh>
    <rPh sb="11" eb="13">
      <t>イナイ</t>
    </rPh>
    <rPh sb="14" eb="17">
      <t>ジョウカソウ</t>
    </rPh>
    <rPh sb="18" eb="19">
      <t>ハイ</t>
    </rPh>
    <phoneticPr fontId="3"/>
  </si>
  <si>
    <t>浄化槽設置整備事業</t>
    <rPh sb="0" eb="1">
      <t>ジョウ</t>
    </rPh>
    <rPh sb="1" eb="2">
      <t>カ</t>
    </rPh>
    <rPh sb="2" eb="3">
      <t>ソウ</t>
    </rPh>
    <rPh sb="3" eb="4">
      <t>セツ</t>
    </rPh>
    <rPh sb="4" eb="5">
      <t>チ</t>
    </rPh>
    <rPh sb="5" eb="6">
      <t>ヒトシ</t>
    </rPh>
    <rPh sb="6" eb="7">
      <t>ソナエ</t>
    </rPh>
    <rPh sb="7" eb="8">
      <t>コト</t>
    </rPh>
    <rPh sb="8" eb="9">
      <t>ギョウ</t>
    </rPh>
    <phoneticPr fontId="3"/>
  </si>
  <si>
    <t>現行運用</t>
    <rPh sb="0" eb="2">
      <t>ゲンコウ</t>
    </rPh>
    <rPh sb="2" eb="4">
      <t>ウンヨウ</t>
    </rPh>
    <phoneticPr fontId="3"/>
  </si>
  <si>
    <t>申請する</t>
    <rPh sb="0" eb="2">
      <t>シンセイ</t>
    </rPh>
    <phoneticPr fontId="3"/>
  </si>
  <si>
    <t>着手予定日</t>
    <rPh sb="0" eb="2">
      <t>チャクシュ</t>
    </rPh>
    <rPh sb="2" eb="5">
      <t>ヨテイビ</t>
    </rPh>
    <phoneticPr fontId="3"/>
  </si>
  <si>
    <t>氏　名</t>
    <rPh sb="0" eb="1">
      <t>シ</t>
    </rPh>
    <rPh sb="2" eb="3">
      <t>メイ</t>
    </rPh>
    <phoneticPr fontId="3"/>
  </si>
  <si>
    <t>完了予定日</t>
    <rPh sb="0" eb="2">
      <t>カンリョウ</t>
    </rPh>
    <rPh sb="2" eb="4">
      <t>ヨテイ</t>
    </rPh>
    <rPh sb="4" eb="5">
      <t>ビ</t>
    </rPh>
    <phoneticPr fontId="3"/>
  </si>
  <si>
    <t>浄化槽</t>
    <rPh sb="0" eb="3">
      <t>ジョウカソウ</t>
    </rPh>
    <phoneticPr fontId="3"/>
  </si>
  <si>
    <t>公共下水道が供用開始された場合は、遅滞なく公共下水道に接続します。</t>
    <rPh sb="0" eb="2">
      <t>コウキョウ</t>
    </rPh>
    <rPh sb="2" eb="5">
      <t>ゲスイドウ</t>
    </rPh>
    <rPh sb="6" eb="8">
      <t>キョウヨウ</t>
    </rPh>
    <rPh sb="8" eb="10">
      <t>カイシ</t>
    </rPh>
    <rPh sb="13" eb="15">
      <t>バアイ</t>
    </rPh>
    <rPh sb="17" eb="19">
      <t>チタイ</t>
    </rPh>
    <rPh sb="21" eb="23">
      <t>コウキョウ</t>
    </rPh>
    <rPh sb="23" eb="26">
      <t>ゲスイドウ</t>
    </rPh>
    <rPh sb="27" eb="29">
      <t>セツゾク</t>
    </rPh>
    <phoneticPr fontId="3"/>
  </si>
  <si>
    <t>一般住宅</t>
    <rPh sb="0" eb="2">
      <t>イッパン</t>
    </rPh>
    <rPh sb="2" eb="4">
      <t>ジュウタク</t>
    </rPh>
    <phoneticPr fontId="3"/>
  </si>
  <si>
    <t>区分</t>
    <rPh sb="0" eb="2">
      <t>クブン</t>
    </rPh>
    <phoneticPr fontId="3"/>
  </si>
  <si>
    <t>口座情報</t>
    <rPh sb="0" eb="2">
      <t>コウザ</t>
    </rPh>
    <rPh sb="2" eb="4">
      <t>ジョウホウ</t>
    </rPh>
    <phoneticPr fontId="3"/>
  </si>
  <si>
    <t>店舗等
併用住宅</t>
    <rPh sb="0" eb="2">
      <t>テンポ</t>
    </rPh>
    <rPh sb="2" eb="3">
      <t>トウ</t>
    </rPh>
    <rPh sb="4" eb="6">
      <t>ヘイヨウ</t>
    </rPh>
    <rPh sb="6" eb="8">
      <t>ジュウタク</t>
    </rPh>
    <phoneticPr fontId="3"/>
  </si>
  <si>
    <t>その他の用途</t>
    <rPh sb="2" eb="3">
      <t>タ</t>
    </rPh>
    <rPh sb="4" eb="6">
      <t>ヨウト</t>
    </rPh>
    <phoneticPr fontId="3"/>
  </si>
  <si>
    <t>交付決定通知書</t>
    <rPh sb="0" eb="2">
      <t>コウフ</t>
    </rPh>
    <rPh sb="2" eb="4">
      <t>ケッテイ</t>
    </rPh>
    <rPh sb="4" eb="7">
      <t>ツウチショ</t>
    </rPh>
    <phoneticPr fontId="3"/>
  </si>
  <si>
    <t>※ 上記書類は、申請時に必ず添付して、不足書類がないか確認して下さい。</t>
    <rPh sb="2" eb="4">
      <t>ジョウキ</t>
    </rPh>
    <rPh sb="4" eb="6">
      <t>ショルイ</t>
    </rPh>
    <rPh sb="8" eb="10">
      <t>シンセイ</t>
    </rPh>
    <rPh sb="10" eb="11">
      <t>ジ</t>
    </rPh>
    <rPh sb="12" eb="13">
      <t>カナラ</t>
    </rPh>
    <rPh sb="14" eb="16">
      <t>テンプ</t>
    </rPh>
    <rPh sb="19" eb="21">
      <t>フソク</t>
    </rPh>
    <rPh sb="21" eb="23">
      <t>ショルイ</t>
    </rPh>
    <rPh sb="27" eb="29">
      <t>カクニン</t>
    </rPh>
    <rPh sb="29" eb="32">
      <t>シテクダ</t>
    </rPh>
    <phoneticPr fontId="46"/>
  </si>
  <si>
    <t>工期と交付決定通知書</t>
    <rPh sb="0" eb="2">
      <t>コウキ</t>
    </rPh>
    <rPh sb="3" eb="5">
      <t>コウフ</t>
    </rPh>
    <rPh sb="5" eb="7">
      <t>ケッテイ</t>
    </rPh>
    <rPh sb="7" eb="10">
      <t>ツウチショ</t>
    </rPh>
    <phoneticPr fontId="3"/>
  </si>
  <si>
    <t>住所１</t>
    <rPh sb="0" eb="2">
      <t>ジュウショ</t>
    </rPh>
    <phoneticPr fontId="3"/>
  </si>
  <si>
    <t>知事</t>
    <rPh sb="0" eb="2">
      <t>チジ</t>
    </rPh>
    <phoneticPr fontId="3"/>
  </si>
  <si>
    <t>香川県</t>
    <rPh sb="0" eb="3">
      <t>カガワケン</t>
    </rPh>
    <phoneticPr fontId="3"/>
  </si>
  <si>
    <t>所有者</t>
    <rPh sb="0" eb="3">
      <t>ショユウシャ</t>
    </rPh>
    <phoneticPr fontId="3"/>
  </si>
  <si>
    <t>２．人力で撤去するにも、掘削作業中に家屋の土圧などで現場の</t>
  </si>
  <si>
    <t>共有の場合</t>
    <rPh sb="0" eb="2">
      <t>キョウユウ</t>
    </rPh>
    <rPh sb="3" eb="5">
      <t>バアイ</t>
    </rPh>
    <phoneticPr fontId="3"/>
  </si>
  <si>
    <t>撤去できない場合もチェック</t>
  </si>
  <si>
    <t>日付け</t>
    <rPh sb="0" eb="1">
      <t>ニチ</t>
    </rPh>
    <rPh sb="1" eb="2">
      <t>ヅ</t>
    </rPh>
    <phoneticPr fontId="3"/>
  </si>
  <si>
    <t>号により補助金の交付決定を受けた補助事業</t>
  </si>
  <si>
    <t>について、次のとおり観音寺市浄化槽設置整備事業補助金交付要綱第９条の規定により、</t>
    <rPh sb="32" eb="33">
      <t>ジョウ</t>
    </rPh>
    <rPh sb="34" eb="36">
      <t>キテイ</t>
    </rPh>
    <phoneticPr fontId="3"/>
  </si>
  <si>
    <t>浄化槽本体の上部及びその周辺の状況</t>
  </si>
  <si>
    <t>の撤去は不可能と判断しましたので、報告いたします。</t>
    <rPh sb="1" eb="3">
      <t>テッキョ</t>
    </rPh>
    <rPh sb="4" eb="7">
      <t>フカノウ</t>
    </rPh>
    <rPh sb="8" eb="10">
      <t>ハンダン</t>
    </rPh>
    <rPh sb="17" eb="19">
      <t>ホウコク</t>
    </rPh>
    <phoneticPr fontId="3"/>
  </si>
  <si>
    <t>本人</t>
    <rPh sb="0" eb="2">
      <t>ホンニン</t>
    </rPh>
    <phoneticPr fontId="3"/>
  </si>
  <si>
    <t>工事の請負代金及び支払方法</t>
  </si>
  <si>
    <t>共有（</t>
    <rPh sb="0" eb="2">
      <t>キョウユウ</t>
    </rPh>
    <phoneticPr fontId="3"/>
  </si>
  <si>
    <t>人）</t>
    <rPh sb="0" eb="1">
      <t>ニン</t>
    </rPh>
    <phoneticPr fontId="3"/>
  </si>
  <si>
    <t>店舗等併用住宅</t>
  </si>
  <si>
    <t>転換工事</t>
    <rPh sb="0" eb="2">
      <t>テンカン</t>
    </rPh>
    <rPh sb="2" eb="4">
      <t>コウジ</t>
    </rPh>
    <phoneticPr fontId="3"/>
  </si>
  <si>
    <t>転用工事</t>
    <rPh sb="0" eb="2">
      <t>テンヨウ</t>
    </rPh>
    <rPh sb="2" eb="4">
      <t>コウジ</t>
    </rPh>
    <phoneticPr fontId="3"/>
  </si>
  <si>
    <t>（居住部分の床面積</t>
  </si>
  <si>
    <t>放流先の状況</t>
  </si>
  <si>
    <t>（その他の床面積</t>
  </si>
  <si>
    <t>チェック欄</t>
    <rPh sb="4" eb="5">
      <t>ラン</t>
    </rPh>
    <phoneticPr fontId="3"/>
  </si>
  <si>
    <t>実際の完了日</t>
    <rPh sb="0" eb="2">
      <t>ジッサイ</t>
    </rPh>
    <rPh sb="3" eb="6">
      <t>カンリョウビ</t>
    </rPh>
    <phoneticPr fontId="3"/>
  </si>
  <si>
    <t>上部スラブが
未完成の理由</t>
    <rPh sb="0" eb="2">
      <t>ジョウブ</t>
    </rPh>
    <rPh sb="7" eb="10">
      <t>ミカンセイ</t>
    </rPh>
    <rPh sb="11" eb="13">
      <t>リユウ</t>
    </rPh>
    <phoneticPr fontId="3"/>
  </si>
  <si>
    <t>上部スラブの施工に関する念書</t>
    <rPh sb="0" eb="2">
      <t>ジョウブ</t>
    </rPh>
    <rPh sb="6" eb="8">
      <t>セコウ</t>
    </rPh>
    <rPh sb="9" eb="10">
      <t>カン</t>
    </rPh>
    <rPh sb="12" eb="13">
      <t>ネン</t>
    </rPh>
    <rPh sb="13" eb="14">
      <t>ショ</t>
    </rPh>
    <phoneticPr fontId="3"/>
  </si>
  <si>
    <t>撤去作業状況</t>
    <rPh sb="0" eb="2">
      <t>テッキョ</t>
    </rPh>
    <rPh sb="2" eb="4">
      <t>サギョウ</t>
    </rPh>
    <rPh sb="4" eb="6">
      <t>ジョウキョウ</t>
    </rPh>
    <phoneticPr fontId="3"/>
  </si>
  <si>
    <t>を</t>
  </si>
  <si>
    <t>担当者氏名</t>
    <rPh sb="0" eb="3">
      <t>タントウシャ</t>
    </rPh>
    <rPh sb="3" eb="5">
      <t>シメイ</t>
    </rPh>
    <phoneticPr fontId="46"/>
  </si>
  <si>
    <t>今後、撤去可能になった際には、</t>
    <rPh sb="0" eb="2">
      <t>コンゴ</t>
    </rPh>
    <rPh sb="3" eb="5">
      <t>テッキョ</t>
    </rPh>
    <rPh sb="5" eb="7">
      <t>カノウ</t>
    </rPh>
    <rPh sb="11" eb="12">
      <t>サイ</t>
    </rPh>
    <phoneticPr fontId="3"/>
  </si>
  <si>
    <t>請負代金総額の</t>
    <rPh sb="0" eb="2">
      <t>ウケオイ</t>
    </rPh>
    <rPh sb="2" eb="4">
      <t>ダイキン</t>
    </rPh>
    <rPh sb="4" eb="6">
      <t>ソウガク</t>
    </rPh>
    <phoneticPr fontId="3"/>
  </si>
  <si>
    <t>金額</t>
    <rPh sb="0" eb="2">
      <t>キンガク</t>
    </rPh>
    <phoneticPr fontId="3"/>
  </si>
  <si>
    <t>支払方法</t>
    <rPh sb="0" eb="2">
      <t>シハラ</t>
    </rPh>
    <rPh sb="2" eb="4">
      <t>ホウホウ</t>
    </rPh>
    <phoneticPr fontId="3"/>
  </si>
  <si>
    <t>要綱第８条の規定により申請します。</t>
    <rPh sb="0" eb="2">
      <t>ヨウコウ</t>
    </rPh>
    <rPh sb="2" eb="3">
      <t>ダイ</t>
    </rPh>
    <rPh sb="4" eb="5">
      <t>ジョウ</t>
    </rPh>
    <rPh sb="6" eb="8">
      <t>キテイ</t>
    </rPh>
    <rPh sb="11" eb="13">
      <t>シンセイ</t>
    </rPh>
    <phoneticPr fontId="3"/>
  </si>
  <si>
    <t>←完成時期を入力してください。
　（令和○年○月末頃の予定）</t>
    <rPh sb="1" eb="3">
      <t>カンセイ</t>
    </rPh>
    <rPh sb="3" eb="5">
      <t>ジキ</t>
    </rPh>
    <rPh sb="6" eb="8">
      <t>ニュウリョク</t>
    </rPh>
    <rPh sb="18" eb="19">
      <t>レイ</t>
    </rPh>
    <rPh sb="19" eb="20">
      <t>ワ</t>
    </rPh>
    <rPh sb="21" eb="22">
      <t>ネン</t>
    </rPh>
    <rPh sb="23" eb="24">
      <t>ガツ</t>
    </rPh>
    <rPh sb="24" eb="25">
      <t>マツ</t>
    </rPh>
    <rPh sb="25" eb="26">
      <t>コロ</t>
    </rPh>
    <rPh sb="27" eb="29">
      <t>ヨテイ</t>
    </rPh>
    <phoneticPr fontId="3"/>
  </si>
  <si>
    <t>開始日</t>
    <rPh sb="0" eb="2">
      <t>カイシ</t>
    </rPh>
    <rPh sb="2" eb="3">
      <t>ヒ</t>
    </rPh>
    <phoneticPr fontId="3"/>
  </si>
  <si>
    <t>※新築の場合は、上からチェックし、該当するもの1つに✔印をしてください。（上段優先）</t>
    <rPh sb="1" eb="3">
      <t>シンチク</t>
    </rPh>
    <rPh sb="4" eb="6">
      <t>バアイ</t>
    </rPh>
    <rPh sb="8" eb="9">
      <t>ウエ</t>
    </rPh>
    <rPh sb="17" eb="19">
      <t>ガイトウ</t>
    </rPh>
    <rPh sb="27" eb="28">
      <t>イン</t>
    </rPh>
    <rPh sb="37" eb="39">
      <t>ジョウダン</t>
    </rPh>
    <rPh sb="39" eb="41">
      <t>ユウセン</t>
    </rPh>
    <phoneticPr fontId="3"/>
  </si>
  <si>
    <t>建築物からの基礎からの距離</t>
    <rPh sb="0" eb="3">
      <t>ケンチクブツ</t>
    </rPh>
    <rPh sb="6" eb="8">
      <t>キソ</t>
    </rPh>
    <rPh sb="11" eb="13">
      <t>キョリ</t>
    </rPh>
    <phoneticPr fontId="3"/>
  </si>
  <si>
    <t>この様式は参考です。</t>
    <rPh sb="2" eb="4">
      <t>ヨウシキ</t>
    </rPh>
    <rPh sb="5" eb="7">
      <t>サンコウ</t>
    </rPh>
    <phoneticPr fontId="3"/>
  </si>
  <si>
    <t>は、観音寺市浄化槽設置整備事業補助金の交付を受けて甲が行う合併処理浄化槽</t>
    <rPh sb="2" eb="6">
      <t>カンオンジシ</t>
    </rPh>
    <rPh sb="6" eb="9">
      <t>ジョウカソウ</t>
    </rPh>
    <rPh sb="9" eb="11">
      <t>セッチ</t>
    </rPh>
    <rPh sb="11" eb="13">
      <t>セイビ</t>
    </rPh>
    <rPh sb="13" eb="15">
      <t>ジギョウ</t>
    </rPh>
    <rPh sb="15" eb="18">
      <t>ホジョキン</t>
    </rPh>
    <rPh sb="19" eb="21">
      <t>コウフ</t>
    </rPh>
    <rPh sb="22" eb="23">
      <t>ウ</t>
    </rPh>
    <rPh sb="25" eb="26">
      <t>コウ</t>
    </rPh>
    <rPh sb="27" eb="28">
      <t>オコナ</t>
    </rPh>
    <rPh sb="29" eb="31">
      <t>ガッペイ</t>
    </rPh>
    <rPh sb="31" eb="33">
      <t>ショリ</t>
    </rPh>
    <rPh sb="33" eb="36">
      <t>ジョウカソウ</t>
    </rPh>
    <phoneticPr fontId="3"/>
  </si>
  <si>
    <t>第１条　発注者</t>
  </si>
  <si>
    <t>ときは、乙に対し、相当の期限を定めてその瑕疵の修補を請求することができる。</t>
  </si>
  <si>
    <t>氏名ふりがな</t>
    <rPh sb="0" eb="2">
      <t>シメイ</t>
    </rPh>
    <phoneticPr fontId="3"/>
  </si>
  <si>
    <t>第２条　この契約は、次に掲げる工事に適用される。</t>
  </si>
  <si>
    <t>第５条　甲及び乙は、この契約によって生じる権利又は義務を第三者に譲渡又は承</t>
  </si>
  <si>
    <t>第７条　乙は、浄化槽法第４条第３項の規定による浄化槽工事の技術上の基準及び</t>
  </si>
  <si>
    <t>←確認した日を入力</t>
    <rPh sb="1" eb="3">
      <t>カクニン</t>
    </rPh>
    <rPh sb="5" eb="6">
      <t>ヒ</t>
    </rPh>
    <rPh sb="7" eb="9">
      <t>ニュウリョク</t>
    </rPh>
    <phoneticPr fontId="3"/>
  </si>
  <si>
    <t>第９条　乙は、乙の責に帰することができない事由により工期内に工事を完成する</t>
  </si>
  <si>
    <t>工事の場所</t>
  </si>
  <si>
    <t>工事の期間</t>
    <rPh sb="0" eb="2">
      <t>コウジ</t>
    </rPh>
    <rPh sb="3" eb="5">
      <t>キカン</t>
    </rPh>
    <phoneticPr fontId="3"/>
  </si>
  <si>
    <t>18．</t>
  </si>
  <si>
    <t>日～令和</t>
    <rPh sb="0" eb="1">
      <t>ニチ</t>
    </rPh>
    <rPh sb="2" eb="3">
      <t>レイ</t>
    </rPh>
    <rPh sb="3" eb="4">
      <t>ワ</t>
    </rPh>
    <phoneticPr fontId="3"/>
  </si>
  <si>
    <t>放流水のＢＯＤが20ｍｇ／Ｌ（日間平均値）以下の機能を有するとともに、</t>
  </si>
  <si>
    <t>　　　年　　　月　　　日</t>
  </si>
  <si>
    <t>「合併処理浄化槽設置整備事業における国庫補助指針（平成４年10月30日付け</t>
  </si>
  <si>
    <t>衛浄第34号厚生省生活衛生局水道環境部環境整備課浄化槽対策室長通知）」が</t>
  </si>
  <si>
    <t>面及び仕様書に係る合併処理浄化槽</t>
  </si>
  <si>
    <t>１．現金</t>
    <rPh sb="2" eb="4">
      <t>ゲンキン</t>
    </rPh>
    <phoneticPr fontId="3"/>
  </si>
  <si>
    <t>２．その他（</t>
  </si>
  <si>
    <t>地域種別</t>
    <rPh sb="0" eb="2">
      <t>チイキ</t>
    </rPh>
    <rPh sb="2" eb="4">
      <t>シュベツ</t>
    </rPh>
    <phoneticPr fontId="3"/>
  </si>
  <si>
    <t>に委任し、又は請け負わせてはならない。但し、予め甲の書面による承諾を得た</t>
  </si>
  <si>
    <t>負代金額又は工期を変更する必要があるときは、甲乙協議して定めるものとする。</t>
  </si>
  <si>
    <t>既存の単独槽・汲取り槽の現況写真（近景と遠景）</t>
    <rPh sb="0" eb="2">
      <t>キゾン</t>
    </rPh>
    <rPh sb="3" eb="5">
      <t>タンドク</t>
    </rPh>
    <rPh sb="5" eb="6">
      <t>ソウ</t>
    </rPh>
    <rPh sb="7" eb="9">
      <t>クミト</t>
    </rPh>
    <rPh sb="10" eb="11">
      <t>ソウ</t>
    </rPh>
    <rPh sb="12" eb="14">
      <t>ゲンキョウ</t>
    </rPh>
    <rPh sb="14" eb="16">
      <t>シャシン</t>
    </rPh>
    <rPh sb="17" eb="19">
      <t>キンケイ</t>
    </rPh>
    <rPh sb="20" eb="22">
      <t>エンケイ</t>
    </rPh>
    <phoneticPr fontId="47"/>
  </si>
  <si>
    <t>が負担する。</t>
  </si>
  <si>
    <t>乙の負担とする。但し、その損害のうち甲の責に帰すべき事由により生じたもの</t>
  </si>
  <si>
    <t>は、甲の負担とする。</t>
  </si>
  <si>
    <t>　新築</t>
    <rPh sb="1" eb="3">
      <t>シンチク</t>
    </rPh>
    <phoneticPr fontId="3"/>
  </si>
  <si>
    <t>する。</t>
  </si>
  <si>
    <t>←浄化槽設備士を選択すると、自動的に入力されます</t>
    <rPh sb="1" eb="7">
      <t>ジョウカソウセツビシ</t>
    </rPh>
    <rPh sb="8" eb="10">
      <t>センタク</t>
    </rPh>
    <rPh sb="14" eb="17">
      <t>ジドウテキ</t>
    </rPh>
    <rPh sb="18" eb="20">
      <t>ニュウリョク</t>
    </rPh>
    <phoneticPr fontId="3"/>
  </si>
  <si>
    <t>←設置場所住所を入力してください。</t>
    <rPh sb="1" eb="3">
      <t>セッチ</t>
    </rPh>
    <rPh sb="3" eb="5">
      <t>バショ</t>
    </rPh>
    <rPh sb="5" eb="7">
      <t>ジュウショ</t>
    </rPh>
    <rPh sb="8" eb="10">
      <t>ニュウリョク</t>
    </rPh>
    <phoneticPr fontId="3"/>
  </si>
  <si>
    <t>定の期間内に所定の書類及び写真を、甲に提出しなければならない。</t>
    <rPh sb="0" eb="1">
      <t>テイ</t>
    </rPh>
    <phoneticPr fontId="3"/>
  </si>
  <si>
    <t>定めてその瑕疵の修補を請求し、又は修補に代わる損害賠償を請求することがで</t>
  </si>
  <si>
    <t>【底版コンクリート使用時のみ】底版コンクリートの承認願</t>
    <rPh sb="1" eb="3">
      <t>テイバン</t>
    </rPh>
    <rPh sb="15" eb="16">
      <t>テイ</t>
    </rPh>
    <rPh sb="16" eb="17">
      <t>バン</t>
    </rPh>
    <rPh sb="24" eb="26">
      <t>ショウニン</t>
    </rPh>
    <rPh sb="26" eb="27">
      <t>ネガ</t>
    </rPh>
    <phoneticPr fontId="47"/>
  </si>
  <si>
    <t>事由に基づくものである場合には、することができない。</t>
  </si>
  <si>
    <t>せずこの契約を解除することができる。</t>
  </si>
  <si>
    <t>日歩</t>
    <rPh sb="0" eb="1">
      <t>ニチ</t>
    </rPh>
    <rPh sb="1" eb="2">
      <t>アル</t>
    </rPh>
    <phoneticPr fontId="3"/>
  </si>
  <si>
    <t>とができる。</t>
  </si>
  <si>
    <t>地下水の状況</t>
    <rPh sb="0" eb="3">
      <t>チカスイ</t>
    </rPh>
    <rPh sb="4" eb="6">
      <t>ジョウキョウ</t>
    </rPh>
    <phoneticPr fontId="3"/>
  </si>
  <si>
    <t>新築の場合の設置理由（甲種地域のみ）</t>
    <rPh sb="0" eb="2">
      <t>シンチク</t>
    </rPh>
    <rPh sb="3" eb="5">
      <t>バアイ</t>
    </rPh>
    <rPh sb="6" eb="8">
      <t>セッチ</t>
    </rPh>
    <rPh sb="8" eb="10">
      <t>リユウ</t>
    </rPh>
    <rPh sb="11" eb="13">
      <t>コウシュ</t>
    </rPh>
    <rPh sb="13" eb="15">
      <t>チイキ</t>
    </rPh>
    <phoneticPr fontId="3"/>
  </si>
  <si>
    <t>るときは、催告その他何等の手段を要せず、この契約を解除することができる。</t>
  </si>
  <si>
    <t>この場合、甲は甲の被った損害の賠償を乙に請求することができる。</t>
  </si>
  <si>
    <t>ることができる。</t>
  </si>
  <si>
    <t>増改築工事は</t>
    <rPh sb="0" eb="3">
      <t>ゾウカイチク</t>
    </rPh>
    <rPh sb="3" eb="5">
      <t>コウジ</t>
    </rPh>
    <phoneticPr fontId="3"/>
  </si>
  <si>
    <t>この契約を解除することができる。</t>
  </si>
  <si>
    <t>変更後の工期に基づいて定められる引渡期日）までに工事の目的物を引き渡すこ</t>
  </si>
  <si>
    <t>とができない場合は、甲は遅滞日数１日につき請負代金総額の</t>
  </si>
  <si>
    <t>銭の割合による遅延損害金を乙に支払うものとする。</t>
  </si>
  <si>
    <t>以上契約の証として、本書２通を作成し、当事者記名捺印の上各自１通を保有す</t>
  </si>
  <si>
    <t>定めることとする。</t>
  </si>
  <si>
    <t>甲</t>
  </si>
  <si>
    <t>保守点検、清掃を行いにくい場所に設置されていないか。</t>
  </si>
  <si>
    <t>乙</t>
  </si>
  <si>
    <t>第５号様式</t>
    <rPh sb="0" eb="1">
      <t>ダイ</t>
    </rPh>
    <rPh sb="2" eb="3">
      <t>ゴウ</t>
    </rPh>
    <rPh sb="3" eb="5">
      <t>ヨウシキ</t>
    </rPh>
    <phoneticPr fontId="3"/>
  </si>
  <si>
    <t>観音寺市長の許可を受けた業者に清掃を委託します。</t>
    <rPh sb="0" eb="3">
      <t>カンオンジ</t>
    </rPh>
    <rPh sb="3" eb="4">
      <t>シ</t>
    </rPh>
    <rPh sb="4" eb="5">
      <t>チョウ</t>
    </rPh>
    <rPh sb="6" eb="8">
      <t>キョカ</t>
    </rPh>
    <rPh sb="9" eb="10">
      <t>ウ</t>
    </rPh>
    <rPh sb="12" eb="14">
      <t>ギョウシャ</t>
    </rPh>
    <rPh sb="15" eb="17">
      <t>セイソウ</t>
    </rPh>
    <rPh sb="18" eb="20">
      <t>イタク</t>
    </rPh>
    <phoneticPr fontId="47"/>
  </si>
  <si>
    <t>事　務　所　長</t>
    <rPh sb="0" eb="1">
      <t>コト</t>
    </rPh>
    <rPh sb="2" eb="3">
      <t>ツトム</t>
    </rPh>
    <rPh sb="4" eb="5">
      <t>ショ</t>
    </rPh>
    <rPh sb="6" eb="7">
      <t>チョウ</t>
    </rPh>
    <phoneticPr fontId="3"/>
  </si>
  <si>
    <t>届出者</t>
    <rPh sb="0" eb="2">
      <t>トドケデ</t>
    </rPh>
    <rPh sb="2" eb="3">
      <t>シャ</t>
    </rPh>
    <phoneticPr fontId="3"/>
  </si>
  <si>
    <t>埋戻し土の確認</t>
    <rPh sb="0" eb="2">
      <t>ウメモド</t>
    </rPh>
    <rPh sb="3" eb="4">
      <t>ツチ</t>
    </rPh>
    <rPh sb="5" eb="7">
      <t>カクニン</t>
    </rPh>
    <phoneticPr fontId="3"/>
  </si>
  <si>
    <t>（法人にあっては、名称及び代表者の氏名）</t>
    <rPh sb="1" eb="3">
      <t>ホウジン</t>
    </rPh>
    <phoneticPr fontId="3"/>
  </si>
  <si>
    <t>円</t>
  </si>
  <si>
    <t>設置場所の地名地番</t>
    <rPh sb="0" eb="2">
      <t>セッチ</t>
    </rPh>
    <rPh sb="2" eb="4">
      <t>バショ</t>
    </rPh>
    <rPh sb="5" eb="7">
      <t>チメイ</t>
    </rPh>
    <rPh sb="7" eb="9">
      <t>チバン</t>
    </rPh>
    <phoneticPr fontId="3"/>
  </si>
  <si>
    <t>使用廃止の年月日</t>
    <rPh sb="0" eb="2">
      <t>シヨウ</t>
    </rPh>
    <rPh sb="2" eb="4">
      <t>ハイシ</t>
    </rPh>
    <rPh sb="5" eb="8">
      <t>ネンガッピ</t>
    </rPh>
    <phoneticPr fontId="3"/>
  </si>
  <si>
    <t>廃止の理由</t>
    <rPh sb="0" eb="2">
      <t>ハイシ</t>
    </rPh>
    <rPh sb="3" eb="5">
      <t>リユウ</t>
    </rPh>
    <phoneticPr fontId="3"/>
  </si>
  <si>
    <t>３欄は、該当する事項を○で囲むこと。</t>
  </si>
  <si>
    <t>・</t>
  </si>
  <si>
    <t>し尿および雑排水</t>
    <rPh sb="1" eb="2">
      <t>ニョウ</t>
    </rPh>
    <rPh sb="5" eb="8">
      <t>ザッパイスイ</t>
    </rPh>
    <phoneticPr fontId="3"/>
  </si>
  <si>
    <t>増改築工事は（ 無し ・ 有り ）</t>
    <rPh sb="0" eb="3">
      <t>ゾウカイチク</t>
    </rPh>
    <rPh sb="8" eb="9">
      <t>ナ</t>
    </rPh>
    <phoneticPr fontId="3"/>
  </si>
  <si>
    <t>観音寺市</t>
    <rPh sb="0" eb="4">
      <t>カンオンジシ</t>
    </rPh>
    <phoneticPr fontId="3"/>
  </si>
  <si>
    <t>13．</t>
  </si>
  <si>
    <t>増改築無し</t>
    <rPh sb="0" eb="3">
      <t>ゾウカイチク</t>
    </rPh>
    <rPh sb="3" eb="4">
      <t>ナ</t>
    </rPh>
    <phoneticPr fontId="3"/>
  </si>
  <si>
    <t>本人または共有</t>
    <rPh sb="0" eb="2">
      <t>ホンニン</t>
    </rPh>
    <rPh sb="5" eb="7">
      <t>キョウユウ</t>
    </rPh>
    <phoneticPr fontId="3"/>
  </si>
  <si>
    <t>浄化槽設備士免状の交付番号</t>
  </si>
  <si>
    <t>（５人槽）</t>
  </si>
  <si>
    <t>←電話番号を入力してください。</t>
    <rPh sb="1" eb="5">
      <t>デンワバンゴウ</t>
    </rPh>
    <rPh sb="6" eb="8">
      <t>ニュウリョク</t>
    </rPh>
    <phoneticPr fontId="3"/>
  </si>
  <si>
    <t>水準器・ホース・黒板</t>
    <rPh sb="0" eb="3">
      <t>スイジュンキ</t>
    </rPh>
    <rPh sb="8" eb="10">
      <t>コクバン</t>
    </rPh>
    <phoneticPr fontId="3"/>
  </si>
  <si>
    <t>←使用廃止の年月日を入力してください。</t>
    <rPh sb="1" eb="3">
      <t>シヨウ</t>
    </rPh>
    <rPh sb="3" eb="5">
      <t>ハイシ</t>
    </rPh>
    <rPh sb="6" eb="9">
      <t>ネンガッピ</t>
    </rPh>
    <rPh sb="10" eb="12">
      <t>ニュウリョク</t>
    </rPh>
    <phoneticPr fontId="3"/>
  </si>
  <si>
    <t>について、次のとおり 変更 ・ 廃止 をしたいので、観音寺市浄化槽設置整備事業補助金交付</t>
  </si>
  <si>
    <t>新築または転換</t>
    <rPh sb="0" eb="2">
      <t>シンチク</t>
    </rPh>
    <rPh sb="5" eb="7">
      <t>テンカン</t>
    </rPh>
    <phoneticPr fontId="3"/>
  </si>
  <si>
    <t>工事請負
契約書</t>
    <rPh sb="0" eb="2">
      <t>コウジ</t>
    </rPh>
    <rPh sb="2" eb="4">
      <t>ウケオイ</t>
    </rPh>
    <rPh sb="5" eb="8">
      <t>ケイヤクショ</t>
    </rPh>
    <phoneticPr fontId="3"/>
  </si>
  <si>
    <t>支払方法</t>
    <rPh sb="0" eb="2">
      <t>シハライ</t>
    </rPh>
    <rPh sb="2" eb="4">
      <t>ホウホウ</t>
    </rPh>
    <phoneticPr fontId="3"/>
  </si>
  <si>
    <t>観音寺市浄化槽設置整備事業補助金を申請する以下の件について、現地を確認したところ、</t>
    <rPh sb="13" eb="16">
      <t>ホジョキン</t>
    </rPh>
    <rPh sb="21" eb="23">
      <t>イカ</t>
    </rPh>
    <rPh sb="24" eb="25">
      <t>ケン</t>
    </rPh>
    <rPh sb="30" eb="32">
      <t>ゲンチ</t>
    </rPh>
    <rPh sb="33" eb="35">
      <t>カクニン</t>
    </rPh>
    <phoneticPr fontId="3"/>
  </si>
  <si>
    <t>契約日</t>
    <rPh sb="0" eb="3">
      <t>ケイヤクビ</t>
    </rPh>
    <phoneticPr fontId="3"/>
  </si>
  <si>
    <t>銭</t>
    <rPh sb="0" eb="1">
      <t>セン</t>
    </rPh>
    <phoneticPr fontId="3"/>
  </si>
  <si>
    <t>終了日</t>
    <rPh sb="0" eb="2">
      <t>シュウリョウ</t>
    </rPh>
    <rPh sb="2" eb="3">
      <t>ヒ</t>
    </rPh>
    <phoneticPr fontId="3"/>
  </si>
  <si>
    <t>建築確認通知書がある場合はその写し</t>
  </si>
  <si>
    <t>浄化槽設備士免状の写し</t>
    <rPh sb="0" eb="3">
      <t>ジョウカソウ</t>
    </rPh>
    <rPh sb="3" eb="6">
      <t>セツビシ</t>
    </rPh>
    <rPh sb="6" eb="8">
      <t>メンジョウ</t>
    </rPh>
    <rPh sb="9" eb="10">
      <t>ウツ</t>
    </rPh>
    <phoneticPr fontId="3"/>
  </si>
  <si>
    <t>ＴＥＬ</t>
  </si>
  <si>
    <t>変更承認申請書（機種・人槽・工期の変更等）　</t>
    <rPh sb="0" eb="2">
      <t>ヘンコウ</t>
    </rPh>
    <rPh sb="2" eb="4">
      <t>ショウニン</t>
    </rPh>
    <rPh sb="4" eb="7">
      <t>シンセイショ</t>
    </rPh>
    <rPh sb="8" eb="10">
      <t>キシュ</t>
    </rPh>
    <rPh sb="11" eb="13">
      <t>ニンソウ</t>
    </rPh>
    <rPh sb="14" eb="16">
      <t>コウキ</t>
    </rPh>
    <rPh sb="17" eb="19">
      <t>ヘンコウ</t>
    </rPh>
    <phoneticPr fontId="47"/>
  </si>
  <si>
    <t>14．</t>
  </si>
  <si>
    <t>15．</t>
  </si>
  <si>
    <t>年度において、次のとおり補助事業を実施したいので、観音寺市浄化槽設置整</t>
  </si>
  <si>
    <t>一般住宅（延床面積</t>
  </si>
  <si>
    <t>ドロップダウンより入力してください。</t>
  </si>
  <si>
    <t>・申請時の完了予定日以前の日付であること。</t>
    <rPh sb="1" eb="4">
      <t>シンセイジ</t>
    </rPh>
    <rPh sb="5" eb="7">
      <t>カンリョウ</t>
    </rPh>
    <rPh sb="7" eb="9">
      <t>ヨテイ</t>
    </rPh>
    <rPh sb="9" eb="10">
      <t>ビ</t>
    </rPh>
    <rPh sb="10" eb="12">
      <t>イゼン</t>
    </rPh>
    <rPh sb="13" eb="15">
      <t>ヒヅケ</t>
    </rPh>
    <phoneticPr fontId="3"/>
  </si>
  <si>
    <t>観音寺市浄化槽設置整備事業補助金交付申請を行った合併処理浄化槽設置工事において、</t>
    <rPh sb="13" eb="16">
      <t>ホジョキン</t>
    </rPh>
    <rPh sb="16" eb="18">
      <t>コウフ</t>
    </rPh>
    <rPh sb="24" eb="26">
      <t>ガッペイ</t>
    </rPh>
    <rPh sb="26" eb="28">
      <t>ショリ</t>
    </rPh>
    <rPh sb="28" eb="31">
      <t>ジョウカソウ</t>
    </rPh>
    <rPh sb="31" eb="33">
      <t>セッチ</t>
    </rPh>
    <rPh sb="33" eb="35">
      <t>コウジ</t>
    </rPh>
    <phoneticPr fontId="3"/>
  </si>
  <si>
    <t>以下の理由により上部スラブが未完成となっております。</t>
  </si>
  <si>
    <t>□　現地を確認し、補助対象者であることを確認した。</t>
    <rPh sb="2" eb="4">
      <t>ゲンチ</t>
    </rPh>
    <rPh sb="5" eb="7">
      <t>カクニン</t>
    </rPh>
    <phoneticPr fontId="3"/>
  </si>
  <si>
    <t>□　現在居住している住居が一時的な仮住まいの場合、以前の住居で判断</t>
    <rPh sb="2" eb="4">
      <t>ゲンザイ</t>
    </rPh>
    <rPh sb="4" eb="6">
      <t>キョジュウ</t>
    </rPh>
    <rPh sb="10" eb="12">
      <t>ジュウキョ</t>
    </rPh>
    <rPh sb="13" eb="16">
      <t>イチジテキ</t>
    </rPh>
    <rPh sb="17" eb="18">
      <t>カリ</t>
    </rPh>
    <rPh sb="18" eb="19">
      <t>ス</t>
    </rPh>
    <rPh sb="22" eb="24">
      <t>バアイ</t>
    </rPh>
    <rPh sb="25" eb="27">
      <t>イゼン</t>
    </rPh>
    <rPh sb="28" eb="30">
      <t>ジュウキョ</t>
    </rPh>
    <rPh sb="31" eb="33">
      <t>ハンダン</t>
    </rPh>
    <phoneticPr fontId="3"/>
  </si>
  <si>
    <t>←実績報告時に併せて提出してください</t>
    <rPh sb="1" eb="3">
      <t>ジッセキ</t>
    </rPh>
    <rPh sb="3" eb="5">
      <t>ホウコク</t>
    </rPh>
    <rPh sb="5" eb="6">
      <t>ジ</t>
    </rPh>
    <rPh sb="7" eb="8">
      <t>アワ</t>
    </rPh>
    <rPh sb="10" eb="12">
      <t>テイシュツ</t>
    </rPh>
    <phoneticPr fontId="3"/>
  </si>
  <si>
    <t>転換工事において、</t>
  </si>
  <si>
    <t>分かりました。</t>
  </si>
  <si>
    <t>１．かさ上げ高を浄化槽施工基準である30cm以内とすること。</t>
    <rPh sb="4" eb="5">
      <t>ア</t>
    </rPh>
    <rPh sb="6" eb="7">
      <t>ダカ</t>
    </rPh>
    <phoneticPr fontId="3"/>
  </si>
  <si>
    <t>浄化槽設置者講習会の修了証の写し</t>
    <rPh sb="0" eb="3">
      <t>ジョウカソウ</t>
    </rPh>
    <rPh sb="3" eb="5">
      <t>セッチ</t>
    </rPh>
    <rPh sb="5" eb="6">
      <t>シャ</t>
    </rPh>
    <rPh sb="6" eb="9">
      <t>コウシュウカイ</t>
    </rPh>
    <rPh sb="10" eb="13">
      <t>シュウリョウショウ</t>
    </rPh>
    <rPh sb="14" eb="15">
      <t>ウツ</t>
    </rPh>
    <phoneticPr fontId="46"/>
  </si>
  <si>
    <t>７　浄化槽設置者講習会の修了証の写し</t>
    <rPh sb="2" eb="5">
      <t>ジョウカソウ</t>
    </rPh>
    <rPh sb="5" eb="7">
      <t>セッチ</t>
    </rPh>
    <rPh sb="7" eb="8">
      <t>シャ</t>
    </rPh>
    <rPh sb="8" eb="11">
      <t>コウシュウカイ</t>
    </rPh>
    <rPh sb="12" eb="15">
      <t>シュウリョウショウ</t>
    </rPh>
    <rPh sb="16" eb="17">
      <t>ウツ</t>
    </rPh>
    <phoneticPr fontId="3"/>
  </si>
  <si>
    <t>汲取り</t>
    <rPh sb="0" eb="2">
      <t>クミト</t>
    </rPh>
    <phoneticPr fontId="3"/>
  </si>
  <si>
    <t>設置配管図（転換時は既存の単独槽・汲取り槽の位置を記載）</t>
    <rPh sb="6" eb="8">
      <t>テンカン</t>
    </rPh>
    <rPh sb="8" eb="9">
      <t>トキ</t>
    </rPh>
    <rPh sb="10" eb="12">
      <t>キゾン</t>
    </rPh>
    <rPh sb="13" eb="15">
      <t>タンドク</t>
    </rPh>
    <rPh sb="15" eb="16">
      <t>ソウ</t>
    </rPh>
    <rPh sb="17" eb="19">
      <t>クミト</t>
    </rPh>
    <rPh sb="20" eb="21">
      <t>ソウ</t>
    </rPh>
    <rPh sb="22" eb="24">
      <t>イチ</t>
    </rPh>
    <rPh sb="25" eb="27">
      <t>キサイ</t>
    </rPh>
    <phoneticPr fontId="47"/>
  </si>
  <si>
    <t>甲種地域</t>
  </si>
  <si>
    <t>下水道に接続している戸建て住宅からの転居による新築</t>
    <rPh sb="0" eb="3">
      <t>ゲスイドウ</t>
    </rPh>
    <rPh sb="4" eb="6">
      <t>セツゾク</t>
    </rPh>
    <rPh sb="10" eb="12">
      <t>コダ</t>
    </rPh>
    <rPh sb="13" eb="15">
      <t>ジュウタク</t>
    </rPh>
    <rPh sb="18" eb="20">
      <t>テンキョ</t>
    </rPh>
    <rPh sb="23" eb="25">
      <t>シンチク</t>
    </rPh>
    <phoneticPr fontId="48"/>
  </si>
  <si>
    <t>単独処理浄化槽・汲取りトイレのある戸建て住宅からの建替による新築</t>
    <rPh sb="0" eb="2">
      <t>タンドク</t>
    </rPh>
    <rPh sb="2" eb="4">
      <t>ショリ</t>
    </rPh>
    <rPh sb="4" eb="7">
      <t>ジョウカソウ</t>
    </rPh>
    <rPh sb="8" eb="9">
      <t>ク</t>
    </rPh>
    <rPh sb="9" eb="10">
      <t>ト</t>
    </rPh>
    <rPh sb="17" eb="19">
      <t>コダ</t>
    </rPh>
    <rPh sb="20" eb="22">
      <t>ジュウタク</t>
    </rPh>
    <rPh sb="25" eb="27">
      <t>タテカ</t>
    </rPh>
    <rPh sb="30" eb="32">
      <t>シンチク</t>
    </rPh>
    <phoneticPr fontId="3"/>
  </si>
  <si>
    <t>その他</t>
  </si>
  <si>
    <t>チェック</t>
  </si>
  <si>
    <t>該当する設置理由のチェック欄に✔印をつけてください。</t>
  </si>
  <si>
    <t>【乙種地域のみ】公共下水道接続切り替えに関する誓約書</t>
    <rPh sb="1" eb="2">
      <t>オツ</t>
    </rPh>
    <rPh sb="2" eb="3">
      <t>シュ</t>
    </rPh>
    <rPh sb="3" eb="5">
      <t>チイキ</t>
    </rPh>
    <rPh sb="20" eb="21">
      <t>カン</t>
    </rPh>
    <rPh sb="23" eb="26">
      <t>セイヤクショ</t>
    </rPh>
    <phoneticPr fontId="47"/>
  </si>
  <si>
    <t>【単独槽・汲取り槽の撤去工事ができない時】設備士の理由書及び施主の念書</t>
    <rPh sb="12" eb="14">
      <t>コウジ</t>
    </rPh>
    <rPh sb="21" eb="24">
      <t>セツビシ</t>
    </rPh>
    <rPh sb="25" eb="28">
      <t>リユウショ</t>
    </rPh>
    <rPh sb="28" eb="29">
      <t>オヨ</t>
    </rPh>
    <rPh sb="30" eb="32">
      <t>セシュ</t>
    </rPh>
    <rPh sb="33" eb="35">
      <t>ネンショ</t>
    </rPh>
    <phoneticPr fontId="47"/>
  </si>
  <si>
    <t>・設置届の保健福祉事務所受付日の翌日起点で10日経過していること。</t>
    <rPh sb="1" eb="3">
      <t>セッチ</t>
    </rPh>
    <rPh sb="3" eb="4">
      <t>トドケ</t>
    </rPh>
    <rPh sb="5" eb="7">
      <t>ホケン</t>
    </rPh>
    <rPh sb="7" eb="9">
      <t>フクシ</t>
    </rPh>
    <rPh sb="9" eb="11">
      <t>ジム</t>
    </rPh>
    <rPh sb="11" eb="12">
      <t>ショ</t>
    </rPh>
    <rPh sb="12" eb="15">
      <t>ウケツケビ</t>
    </rPh>
    <rPh sb="16" eb="18">
      <t>ヨクジツ</t>
    </rPh>
    <rPh sb="18" eb="20">
      <t>キテン</t>
    </rPh>
    <rPh sb="23" eb="24">
      <t>ニチ</t>
    </rPh>
    <rPh sb="24" eb="26">
      <t>ケイカ</t>
    </rPh>
    <phoneticPr fontId="3"/>
  </si>
  <si>
    <t>（７人槽）</t>
  </si>
  <si>
    <t>17．</t>
  </si>
  <si>
    <t>【単独転換のみ】単独槽廃止届の写し（浄化槽協会受付済のもの）</t>
    <rPh sb="1" eb="3">
      <t>タンドク</t>
    </rPh>
    <rPh sb="3" eb="5">
      <t>テンカン</t>
    </rPh>
    <rPh sb="8" eb="10">
      <t>タンドク</t>
    </rPh>
    <rPh sb="10" eb="11">
      <t>ソウ</t>
    </rPh>
    <rPh sb="11" eb="13">
      <t>ハイシ</t>
    </rPh>
    <rPh sb="13" eb="14">
      <t>トドケ</t>
    </rPh>
    <rPh sb="15" eb="16">
      <t>ウツ</t>
    </rPh>
    <rPh sb="18" eb="21">
      <t>ジョウカソウ</t>
    </rPh>
    <rPh sb="21" eb="23">
      <t>キョウカイ</t>
    </rPh>
    <rPh sb="23" eb="25">
      <t>ウケツケ</t>
    </rPh>
    <rPh sb="25" eb="26">
      <t>ズ</t>
    </rPh>
    <phoneticPr fontId="46"/>
  </si>
  <si>
    <r>
      <t xml:space="preserve">配管費
</t>
    </r>
    <r>
      <rPr>
        <b/>
        <sz val="8"/>
        <color rgb="FF0070C0"/>
        <rFont val="Meiryo UI"/>
      </rPr>
      <t>□をクリック</t>
    </r>
    <rPh sb="0" eb="2">
      <t>ハイカン</t>
    </rPh>
    <rPh sb="2" eb="3">
      <t>ヒ</t>
    </rPh>
    <phoneticPr fontId="3"/>
  </si>
  <si>
    <t>（申請者本人が署名すれば、押印は不要です。）</t>
    <rPh sb="1" eb="4">
      <t>シンセイシャ</t>
    </rPh>
    <rPh sb="4" eb="6">
      <t>ホンニン</t>
    </rPh>
    <rPh sb="7" eb="9">
      <t>ショメイ</t>
    </rPh>
    <rPh sb="13" eb="15">
      <t>オウイン</t>
    </rPh>
    <rPh sb="16" eb="18">
      <t>フヨウ</t>
    </rPh>
    <phoneticPr fontId="3"/>
  </si>
  <si>
    <r>
      <t xml:space="preserve">浄化槽設置費
</t>
    </r>
    <r>
      <rPr>
        <b/>
        <sz val="9"/>
        <color rgb="FF0070C0"/>
        <rFont val="Meiryo UI"/>
      </rPr>
      <t>該当する○をクリック</t>
    </r>
    <rPh sb="0" eb="3">
      <t>ジョウカソウ</t>
    </rPh>
    <rPh sb="3" eb="5">
      <t>セッチ</t>
    </rPh>
    <rPh sb="5" eb="6">
      <t>ヒ</t>
    </rPh>
    <rPh sb="7" eb="9">
      <t>ガイトウ</t>
    </rPh>
    <phoneticPr fontId="3"/>
  </si>
  <si>
    <t>所在地</t>
    <rPh sb="0" eb="3">
      <t>ショザイチ</t>
    </rPh>
    <phoneticPr fontId="3"/>
  </si>
  <si>
    <t>種類及び処理対象人員の確認</t>
    <rPh sb="0" eb="2">
      <t>シュルイ</t>
    </rPh>
    <rPh sb="2" eb="3">
      <t>オヨ</t>
    </rPh>
    <rPh sb="4" eb="6">
      <t>ショリ</t>
    </rPh>
    <rPh sb="6" eb="8">
      <t>タイショウ</t>
    </rPh>
    <rPh sb="8" eb="10">
      <t>ジンイン</t>
    </rPh>
    <rPh sb="11" eb="13">
      <t>カクニン</t>
    </rPh>
    <phoneticPr fontId="3"/>
  </si>
  <si>
    <t>水締め、転圧の確認</t>
    <rPh sb="0" eb="1">
      <t>ミズ</t>
    </rPh>
    <rPh sb="1" eb="2">
      <t>シ</t>
    </rPh>
    <rPh sb="4" eb="6">
      <t>テンアツ</t>
    </rPh>
    <rPh sb="7" eb="9">
      <t>カクニン</t>
    </rPh>
    <phoneticPr fontId="3"/>
  </si>
  <si>
    <t>駐車場仕様の支柱の設置</t>
    <rPh sb="0" eb="3">
      <t>チュウシャジョウ</t>
    </rPh>
    <rPh sb="3" eb="5">
      <t>シヨウ</t>
    </rPh>
    <rPh sb="6" eb="8">
      <t>シチュウ</t>
    </rPh>
    <rPh sb="9" eb="11">
      <t>セッチ</t>
    </rPh>
    <phoneticPr fontId="3"/>
  </si>
  <si>
    <t>地下埋設物の状況</t>
    <rPh sb="0" eb="2">
      <t>チカ</t>
    </rPh>
    <rPh sb="2" eb="4">
      <t>マイセツ</t>
    </rPh>
    <rPh sb="4" eb="5">
      <t>ブツ</t>
    </rPh>
    <rPh sb="6" eb="8">
      <t>ジョウキョウ</t>
    </rPh>
    <phoneticPr fontId="3"/>
  </si>
  <si>
    <t>良質な土で埋め戻したか。</t>
    <rPh sb="0" eb="2">
      <t>リョウシツ</t>
    </rPh>
    <rPh sb="3" eb="4">
      <t>ツチ</t>
    </rPh>
    <rPh sb="5" eb="6">
      <t>ウ</t>
    </rPh>
    <rPh sb="7" eb="8">
      <t>モド</t>
    </rPh>
    <phoneticPr fontId="3"/>
  </si>
  <si>
    <t>埋め戻し時に空隙が生じないように行ったか。</t>
    <rPh sb="0" eb="1">
      <t>ウ</t>
    </rPh>
    <rPh sb="2" eb="3">
      <t>モド</t>
    </rPh>
    <rPh sb="4" eb="5">
      <t>ジ</t>
    </rPh>
    <rPh sb="6" eb="8">
      <t>クウゲキ</t>
    </rPh>
    <rPh sb="9" eb="10">
      <t>ショウ</t>
    </rPh>
    <rPh sb="16" eb="17">
      <t>オコナ</t>
    </rPh>
    <phoneticPr fontId="3"/>
  </si>
  <si>
    <t>基礎コンクリートの確認（現場打ちの場合）</t>
    <rPh sb="0" eb="2">
      <t>キソ</t>
    </rPh>
    <rPh sb="9" eb="11">
      <t>カクニン</t>
    </rPh>
    <rPh sb="12" eb="14">
      <t>ゲンバ</t>
    </rPh>
    <rPh sb="14" eb="15">
      <t>ウ</t>
    </rPh>
    <rPh sb="17" eb="19">
      <t>バアイ</t>
    </rPh>
    <phoneticPr fontId="3"/>
  </si>
  <si>
    <t>地下埋設物（水道管等）に損傷を与えていないか。</t>
    <rPh sb="0" eb="2">
      <t>チカ</t>
    </rPh>
    <rPh sb="2" eb="4">
      <t>マイセツ</t>
    </rPh>
    <rPh sb="4" eb="5">
      <t>ブツ</t>
    </rPh>
    <rPh sb="6" eb="8">
      <t>スイドウ</t>
    </rPh>
    <rPh sb="8" eb="9">
      <t>カン</t>
    </rPh>
    <rPh sb="9" eb="10">
      <t>トウ</t>
    </rPh>
    <rPh sb="12" eb="14">
      <t>ソンショウ</t>
    </rPh>
    <rPh sb="15" eb="16">
      <t>アタ</t>
    </rPh>
    <phoneticPr fontId="3"/>
  </si>
  <si>
    <t>地盤改良工事（割栗地業）の確認</t>
    <rPh sb="0" eb="2">
      <t>ジバン</t>
    </rPh>
    <rPh sb="2" eb="4">
      <t>カイリョウ</t>
    </rPh>
    <rPh sb="4" eb="6">
      <t>コウジ</t>
    </rPh>
    <rPh sb="7" eb="8">
      <t>ワ</t>
    </rPh>
    <rPh sb="8" eb="9">
      <t>クリ</t>
    </rPh>
    <rPh sb="9" eb="11">
      <t>ジギョウ</t>
    </rPh>
    <rPh sb="13" eb="15">
      <t>カクニン</t>
    </rPh>
    <phoneticPr fontId="3"/>
  </si>
  <si>
    <t>捨て（ならし）コンクリートの確認</t>
    <rPh sb="0" eb="1">
      <t>ス</t>
    </rPh>
    <rPh sb="14" eb="16">
      <t>カクニン</t>
    </rPh>
    <phoneticPr fontId="3"/>
  </si>
  <si>
    <t>十分な高さの調整が行われているか。</t>
    <rPh sb="0" eb="2">
      <t>ジュウブン</t>
    </rPh>
    <rPh sb="3" eb="4">
      <t>タカ</t>
    </rPh>
    <rPh sb="6" eb="8">
      <t>チョウセイ</t>
    </rPh>
    <rPh sb="9" eb="10">
      <t>オコナ</t>
    </rPh>
    <phoneticPr fontId="3"/>
  </si>
  <si>
    <r>
      <t xml:space="preserve">転用費
</t>
    </r>
    <r>
      <rPr>
        <b/>
        <sz val="8"/>
        <color rgb="FF0070C0"/>
        <rFont val="Meiryo UI"/>
      </rPr>
      <t>□をクリック</t>
    </r>
    <rPh sb="0" eb="2">
      <t>テンヨウ</t>
    </rPh>
    <rPh sb="2" eb="3">
      <t>ヒ</t>
    </rPh>
    <phoneticPr fontId="3"/>
  </si>
  <si>
    <t>十分な強度が出るまで養生したか。</t>
    <rPh sb="0" eb="2">
      <t>ジュウブン</t>
    </rPh>
    <rPh sb="3" eb="5">
      <t>キョウド</t>
    </rPh>
    <rPh sb="6" eb="7">
      <t>デ</t>
    </rPh>
    <rPh sb="10" eb="12">
      <t>ヨウジョウ</t>
    </rPh>
    <phoneticPr fontId="3"/>
  </si>
  <si>
    <t>放流口と放流水路の水位差が適切に保たれ、逆流のおそれはないか。</t>
  </si>
  <si>
    <t>誤接合等の有無</t>
  </si>
  <si>
    <t>生活排水が全て接続されているか。</t>
  </si>
  <si>
    <t>升の位置及び種類</t>
  </si>
  <si>
    <t>起点、屈曲点、合流点及び一定間隔ごとに適切な升が設置されているか。</t>
  </si>
  <si>
    <t>流入管きょ、放流管きょ及び空気配管の変形、破損のおそれ</t>
  </si>
  <si>
    <t>漏水の有無</t>
  </si>
  <si>
    <t>管の露出等により変形、破損のおそれはないか。</t>
  </si>
  <si>
    <t>バルブの操作などの維持管理を容易に行うことができるか。</t>
  </si>
  <si>
    <t>コンクリートスラブが打たれているか。</t>
  </si>
  <si>
    <t>設計どおりの能力のポンプが設置されているか</t>
    <rPh sb="0" eb="2">
      <t>セッケイ</t>
    </rPh>
    <rPh sb="6" eb="8">
      <t>ノウリョク</t>
    </rPh>
    <rPh sb="13" eb="15">
      <t>セッチ</t>
    </rPh>
    <phoneticPr fontId="47"/>
  </si>
  <si>
    <t>ポンプの位置や配管がレベルスイッチの稼動を妨げるおそれはないか。</t>
    <rPh sb="4" eb="6">
      <t>イチ</t>
    </rPh>
    <rPh sb="7" eb="9">
      <t>ハイカン</t>
    </rPh>
    <phoneticPr fontId="47"/>
  </si>
  <si>
    <t>アースはなされているか。</t>
  </si>
  <si>
    <t>栗石又は砕石を十分な突き固めができているか。</t>
    <rPh sb="0" eb="1">
      <t>グリ</t>
    </rPh>
    <rPh sb="1" eb="2">
      <t>イシ</t>
    </rPh>
    <rPh sb="2" eb="3">
      <t>マタ</t>
    </rPh>
    <rPh sb="4" eb="6">
      <t>サイセキ</t>
    </rPh>
    <rPh sb="7" eb="9">
      <t>ジュウブン</t>
    </rPh>
    <rPh sb="10" eb="11">
      <t>ツ</t>
    </rPh>
    <rPh sb="12" eb="13">
      <t>カタ</t>
    </rPh>
    <phoneticPr fontId="3"/>
  </si>
  <si>
    <t>また、掘削後に軟弱地盤と判明した場合、適切な工事を行ったか。</t>
  </si>
  <si>
    <t>水栓（蛇口）設置状況</t>
    <rPh sb="0" eb="2">
      <t>スイセン</t>
    </rPh>
    <rPh sb="3" eb="5">
      <t>ジャグチ</t>
    </rPh>
    <rPh sb="6" eb="8">
      <t>セッチ</t>
    </rPh>
    <rPh sb="8" eb="10">
      <t>ジョウキョウ</t>
    </rPh>
    <phoneticPr fontId="3"/>
  </si>
  <si>
    <t>入っている場合は、擁護壁等を設けているか。</t>
  </si>
  <si>
    <t>中間確認</t>
    <rPh sb="0" eb="2">
      <t>チュウカン</t>
    </rPh>
    <rPh sb="2" eb="4">
      <t>カクニン</t>
    </rPh>
    <phoneticPr fontId="3"/>
  </si>
  <si>
    <t>完了確認</t>
    <rPh sb="0" eb="2">
      <t>カンリョウ</t>
    </rPh>
    <rPh sb="2" eb="4">
      <t>カクニン</t>
    </rPh>
    <phoneticPr fontId="3"/>
  </si>
  <si>
    <t>状況写真</t>
    <rPh sb="0" eb="2">
      <t>ジョウキョウ</t>
    </rPh>
    <rPh sb="2" eb="4">
      <t>シャシン</t>
    </rPh>
    <phoneticPr fontId="3"/>
  </si>
  <si>
    <t>変形、破損、固定及び稼動の状況</t>
  </si>
  <si>
    <t>汲取り作業状況</t>
    <rPh sb="0" eb="1">
      <t>ク</t>
    </rPh>
    <rPh sb="1" eb="2">
      <t>ト</t>
    </rPh>
    <rPh sb="3" eb="5">
      <t>サギョウ</t>
    </rPh>
    <rPh sb="5" eb="7">
      <t>ジョウキョウ</t>
    </rPh>
    <phoneticPr fontId="3"/>
  </si>
  <si>
    <t>ポンプ設備（流入ポンプ及び放流ポンプ）</t>
    <rPh sb="3" eb="5">
      <t>セツビ</t>
    </rPh>
    <rPh sb="6" eb="8">
      <t>リュウニュウ</t>
    </rPh>
    <rPh sb="11" eb="12">
      <t>オヨ</t>
    </rPh>
    <rPh sb="13" eb="15">
      <t>ホウリュウ</t>
    </rPh>
    <phoneticPr fontId="47"/>
  </si>
  <si>
    <t>申請した設置場所と同じか。</t>
    <rPh sb="0" eb="2">
      <t>シンセイ</t>
    </rPh>
    <rPh sb="4" eb="6">
      <t>セッチ</t>
    </rPh>
    <rPh sb="6" eb="8">
      <t>バショ</t>
    </rPh>
    <rPh sb="9" eb="10">
      <t>オナ</t>
    </rPh>
    <phoneticPr fontId="3"/>
  </si>
  <si>
    <r>
      <t>←捨てコンクリートを施工した場合のみ確認</t>
    </r>
    <r>
      <rPr>
        <b/>
        <sz val="8"/>
        <color rgb="FF002060"/>
        <rFont val="Meiryo UI"/>
      </rPr>
      <t>（施工していない場合は斜線）</t>
    </r>
    <rPh sb="1" eb="2">
      <t>ス</t>
    </rPh>
    <rPh sb="10" eb="12">
      <t>セコウ</t>
    </rPh>
    <rPh sb="14" eb="16">
      <t>バアイ</t>
    </rPh>
    <rPh sb="18" eb="20">
      <t>カクニン</t>
    </rPh>
    <rPh sb="21" eb="23">
      <t>セコウ</t>
    </rPh>
    <rPh sb="28" eb="30">
      <t>バアイ</t>
    </rPh>
    <rPh sb="31" eb="33">
      <t>シャセン</t>
    </rPh>
    <phoneticPr fontId="3"/>
  </si>
  <si>
    <r>
      <t>←二次製品の底版を使用した場合のみ確認</t>
    </r>
    <r>
      <rPr>
        <b/>
        <sz val="8"/>
        <color rgb="FF002060"/>
        <rFont val="Meiryo UI"/>
      </rPr>
      <t>（現場打ちの場合は斜線）</t>
    </r>
    <rPh sb="1" eb="3">
      <t>ニジ</t>
    </rPh>
    <rPh sb="3" eb="5">
      <t>セイヒン</t>
    </rPh>
    <rPh sb="6" eb="8">
      <t>テイバン</t>
    </rPh>
    <rPh sb="9" eb="11">
      <t>シヨウ</t>
    </rPh>
    <rPh sb="13" eb="15">
      <t>バアイ</t>
    </rPh>
    <rPh sb="17" eb="19">
      <t>カクニン</t>
    </rPh>
    <rPh sb="20" eb="22">
      <t>ゲンバ</t>
    </rPh>
    <rPh sb="22" eb="23">
      <t>ウ</t>
    </rPh>
    <rPh sb="25" eb="27">
      <t>バアイ</t>
    </rPh>
    <rPh sb="28" eb="30">
      <t>シャセン</t>
    </rPh>
    <phoneticPr fontId="3"/>
  </si>
  <si>
    <r>
      <t>←支柱を設置した場合のみ確認</t>
    </r>
    <r>
      <rPr>
        <b/>
        <sz val="8"/>
        <color rgb="FF002060"/>
        <rFont val="Meiryo UI"/>
      </rPr>
      <t>（支柱仕様でない場合は斜線）</t>
    </r>
    <rPh sb="1" eb="3">
      <t>シチュウ</t>
    </rPh>
    <rPh sb="4" eb="6">
      <t>セッチ</t>
    </rPh>
    <rPh sb="8" eb="10">
      <t>バアイ</t>
    </rPh>
    <rPh sb="12" eb="14">
      <t>カクニン</t>
    </rPh>
    <rPh sb="15" eb="17">
      <t>シチュウ</t>
    </rPh>
    <rPh sb="17" eb="19">
      <t>シヨウ</t>
    </rPh>
    <rPh sb="22" eb="24">
      <t>バアイ</t>
    </rPh>
    <rPh sb="25" eb="27">
      <t>シャセン</t>
    </rPh>
    <phoneticPr fontId="3"/>
  </si>
  <si>
    <r>
      <t>←アースを設置した場合のみ確認</t>
    </r>
    <r>
      <rPr>
        <b/>
        <sz val="8"/>
        <color rgb="FF002060"/>
        <rFont val="Meiryo UI"/>
      </rPr>
      <t>（アースがないブロワーの場合は斜線）</t>
    </r>
    <rPh sb="5" eb="7">
      <t>セッチ</t>
    </rPh>
    <rPh sb="9" eb="11">
      <t>バアイ</t>
    </rPh>
    <rPh sb="13" eb="15">
      <t>カクニン</t>
    </rPh>
    <rPh sb="27" eb="29">
      <t>バアイ</t>
    </rPh>
    <rPh sb="30" eb="32">
      <t>シャセン</t>
    </rPh>
    <phoneticPr fontId="3"/>
  </si>
  <si>
    <r>
      <t>←ポンプ設備を設置した場合のみ確認</t>
    </r>
    <r>
      <rPr>
        <b/>
        <sz val="8"/>
        <color rgb="FF002060"/>
        <rFont val="Meiryo UI"/>
      </rPr>
      <t>（ポンプ設備がない場合は斜線）</t>
    </r>
    <rPh sb="4" eb="6">
      <t>セツビ</t>
    </rPh>
    <rPh sb="7" eb="9">
      <t>セッチ</t>
    </rPh>
    <rPh sb="11" eb="13">
      <t>バアイ</t>
    </rPh>
    <rPh sb="15" eb="17">
      <t>カクニン</t>
    </rPh>
    <rPh sb="21" eb="23">
      <t>セツビ</t>
    </rPh>
    <rPh sb="26" eb="28">
      <t>バアイ</t>
    </rPh>
    <rPh sb="29" eb="31">
      <t>シャセン</t>
    </rPh>
    <phoneticPr fontId="3"/>
  </si>
  <si>
    <t>検査項目</t>
    <rPh sb="0" eb="2">
      <t>ケンサ</t>
    </rPh>
    <rPh sb="2" eb="4">
      <t>コウモク</t>
    </rPh>
    <phoneticPr fontId="3"/>
  </si>
  <si>
    <t>地下水は高くないか。高い場合は、浄化槽の浮上防止策が講じられているか。</t>
    <rPh sb="0" eb="3">
      <t>チカスイ</t>
    </rPh>
    <rPh sb="4" eb="5">
      <t>タカ</t>
    </rPh>
    <phoneticPr fontId="3"/>
  </si>
  <si>
    <t>自ら保守点検を行う専門的な技術（同法第８条）を持っていない場合は、香川県知事の登録</t>
    <rPh sb="0" eb="1">
      <t>ミズカ</t>
    </rPh>
    <rPh sb="2" eb="4">
      <t>ホシュ</t>
    </rPh>
    <rPh sb="4" eb="6">
      <t>テンケン</t>
    </rPh>
    <rPh sb="7" eb="8">
      <t>オコナ</t>
    </rPh>
    <rPh sb="9" eb="11">
      <t>センモン</t>
    </rPh>
    <rPh sb="11" eb="12">
      <t>テキ</t>
    </rPh>
    <rPh sb="13" eb="15">
      <t>ギジュツ</t>
    </rPh>
    <rPh sb="16" eb="17">
      <t>ドウ</t>
    </rPh>
    <rPh sb="23" eb="24">
      <t>モ</t>
    </rPh>
    <phoneticPr fontId="47"/>
  </si>
  <si>
    <t>申請者氏名を挿入する</t>
    <rPh sb="0" eb="3">
      <t>シンセイシャ</t>
    </rPh>
    <rPh sb="3" eb="5">
      <t>シメイ</t>
    </rPh>
    <rPh sb="6" eb="8">
      <t>ソウニュウ</t>
    </rPh>
    <phoneticPr fontId="3"/>
  </si>
  <si>
    <t>観音寺市長 佐伯　明浩</t>
    <rPh sb="0" eb="5">
      <t>カンオンジシチョウ</t>
    </rPh>
    <rPh sb="6" eb="8">
      <t>サエキ</t>
    </rPh>
    <rPh sb="9" eb="10">
      <t>メイ</t>
    </rPh>
    <rPh sb="10" eb="11">
      <t>コウ</t>
    </rPh>
    <phoneticPr fontId="3"/>
  </si>
  <si>
    <t>浄化槽工事業者</t>
    <rPh sb="0" eb="3">
      <t>ジョウカソウ</t>
    </rPh>
    <rPh sb="3" eb="5">
      <t>コウジ</t>
    </rPh>
    <rPh sb="5" eb="7">
      <t>ギョウシャ</t>
    </rPh>
    <phoneticPr fontId="3"/>
  </si>
  <si>
    <t>実 績 報 告 時 提 出 写 真 一 覧 表</t>
    <rPh sb="0" eb="1">
      <t>ミ</t>
    </rPh>
    <rPh sb="2" eb="3">
      <t>ツムグ</t>
    </rPh>
    <rPh sb="4" eb="5">
      <t>ホウ</t>
    </rPh>
    <rPh sb="6" eb="7">
      <t>ツゲ</t>
    </rPh>
    <rPh sb="8" eb="9">
      <t>ジ</t>
    </rPh>
    <rPh sb="10" eb="11">
      <t>テイ</t>
    </rPh>
    <rPh sb="12" eb="13">
      <t>デ</t>
    </rPh>
    <rPh sb="14" eb="15">
      <t>シャ</t>
    </rPh>
    <rPh sb="16" eb="17">
      <t>マ</t>
    </rPh>
    <phoneticPr fontId="3"/>
  </si>
  <si>
    <t>上部スラブを打設する際には、以下の２点を守ることをお約束します。</t>
    <rPh sb="0" eb="2">
      <t>ジョウブ</t>
    </rPh>
    <rPh sb="6" eb="8">
      <t>ダセツ</t>
    </rPh>
    <rPh sb="10" eb="11">
      <t>サイ</t>
    </rPh>
    <rPh sb="14" eb="16">
      <t>イカ</t>
    </rPh>
    <rPh sb="18" eb="19">
      <t>テン</t>
    </rPh>
    <rPh sb="20" eb="21">
      <t>マモ</t>
    </rPh>
    <rPh sb="26" eb="28">
      <t>ヤクソク</t>
    </rPh>
    <phoneticPr fontId="3"/>
  </si>
  <si>
    <t>２．その他関係法令等に基づき施工すること。</t>
    <rPh sb="4" eb="5">
      <t>タ</t>
    </rPh>
    <rPh sb="5" eb="7">
      <t>カンケイ</t>
    </rPh>
    <rPh sb="7" eb="9">
      <t>ホウレイ</t>
    </rPh>
    <rPh sb="9" eb="10">
      <t>トウ</t>
    </rPh>
    <rPh sb="11" eb="12">
      <t>モト</t>
    </rPh>
    <rPh sb="14" eb="16">
      <t>セコウ</t>
    </rPh>
    <phoneticPr fontId="3"/>
  </si>
  <si>
    <t>底板（既製品の場合）</t>
    <rPh sb="0" eb="2">
      <t>テイバン</t>
    </rPh>
    <rPh sb="3" eb="6">
      <t>キセイヒン</t>
    </rPh>
    <rPh sb="7" eb="9">
      <t>バアイ</t>
    </rPh>
    <phoneticPr fontId="3"/>
  </si>
  <si>
    <t>ポイント</t>
  </si>
  <si>
    <t>□</t>
  </si>
  <si>
    <t>掘削状況</t>
    <rPh sb="0" eb="4">
      <t>クッサクジョウキョウ</t>
    </rPh>
    <phoneticPr fontId="3"/>
  </si>
  <si>
    <t>基礎砕石敷き状況</t>
    <rPh sb="0" eb="2">
      <t>キソ</t>
    </rPh>
    <rPh sb="2" eb="4">
      <t>サイセキ</t>
    </rPh>
    <rPh sb="4" eb="5">
      <t>シ</t>
    </rPh>
    <rPh sb="6" eb="8">
      <t>ジョウキョウ</t>
    </rPh>
    <phoneticPr fontId="3"/>
  </si>
  <si>
    <t>型枠及び配筋状況</t>
    <rPh sb="0" eb="2">
      <t>カタワク</t>
    </rPh>
    <rPh sb="2" eb="3">
      <t>オヨ</t>
    </rPh>
    <rPh sb="4" eb="6">
      <t>ハイキン</t>
    </rPh>
    <rPh sb="6" eb="8">
      <t>ジョウキョウ</t>
    </rPh>
    <phoneticPr fontId="3"/>
  </si>
  <si>
    <t>浄化槽設備士・黒板</t>
    <rPh sb="0" eb="3">
      <t>ジョウカソウ</t>
    </rPh>
    <rPh sb="3" eb="6">
      <t>セツビシ</t>
    </rPh>
    <rPh sb="7" eb="9">
      <t>コクバン</t>
    </rPh>
    <phoneticPr fontId="3"/>
  </si>
  <si>
    <t>浄化槽本体の搬入状況</t>
    <rPh sb="0" eb="3">
      <t>ジョウカソウ</t>
    </rPh>
    <rPh sb="3" eb="5">
      <t>ホンタイ</t>
    </rPh>
    <rPh sb="6" eb="8">
      <t>ハンニュウ</t>
    </rPh>
    <rPh sb="8" eb="10">
      <t>ジョウキョウ</t>
    </rPh>
    <phoneticPr fontId="3"/>
  </si>
  <si>
    <t>型式・人槽・黒板</t>
    <rPh sb="0" eb="2">
      <t>カタシキ</t>
    </rPh>
    <rPh sb="3" eb="5">
      <t>ニンソウ</t>
    </rPh>
    <rPh sb="6" eb="8">
      <t>コクバン</t>
    </rPh>
    <phoneticPr fontId="3"/>
  </si>
  <si>
    <t>埋戻し状況</t>
    <rPh sb="0" eb="2">
      <t>ウメモド</t>
    </rPh>
    <rPh sb="3" eb="5">
      <t>ジョウキョウ</t>
    </rPh>
    <phoneticPr fontId="3"/>
  </si>
  <si>
    <t>上部スラブコンクリート型枠及び配筋状況</t>
    <rPh sb="0" eb="2">
      <t>ジョウブ</t>
    </rPh>
    <rPh sb="11" eb="13">
      <t>カタワク</t>
    </rPh>
    <rPh sb="13" eb="14">
      <t>オヨ</t>
    </rPh>
    <rPh sb="15" eb="17">
      <t>ハイキン</t>
    </rPh>
    <rPh sb="17" eb="19">
      <t>ジョウキョウ</t>
    </rPh>
    <phoneticPr fontId="3"/>
  </si>
  <si>
    <t>浄化槽法第７条及び第11条に規定する検査</t>
    <rPh sb="0" eb="2">
      <t>ジョウカ</t>
    </rPh>
    <rPh sb="2" eb="3">
      <t>ソウ</t>
    </rPh>
    <rPh sb="3" eb="4">
      <t>ホウ</t>
    </rPh>
    <rPh sb="4" eb="5">
      <t>ダイ</t>
    </rPh>
    <rPh sb="6" eb="7">
      <t>ジョウ</t>
    </rPh>
    <rPh sb="7" eb="8">
      <t>オヨ</t>
    </rPh>
    <rPh sb="9" eb="10">
      <t>ダイ</t>
    </rPh>
    <rPh sb="12" eb="13">
      <t>ジョウ</t>
    </rPh>
    <rPh sb="14" eb="16">
      <t>キテイ</t>
    </rPh>
    <rPh sb="18" eb="20">
      <t>ケンサ</t>
    </rPh>
    <phoneticPr fontId="47"/>
  </si>
  <si>
    <t>開口補強筋・スペーサー・スケール・黒板</t>
    <rPh sb="0" eb="5">
      <t>カイコウホキョウキン</t>
    </rPh>
    <rPh sb="17" eb="19">
      <t>コクバン</t>
    </rPh>
    <phoneticPr fontId="3"/>
  </si>
  <si>
    <t>＜転用工事＞　提出写真一覧表による　[浄化槽接続部雨水集水管は２枚]</t>
    <rPh sb="1" eb="3">
      <t>テンヨウ</t>
    </rPh>
    <rPh sb="3" eb="5">
      <t>コウジ</t>
    </rPh>
    <rPh sb="5" eb="7">
      <t>カンコウジ</t>
    </rPh>
    <rPh sb="19" eb="22">
      <t>ジョウカソウ</t>
    </rPh>
    <rPh sb="22" eb="24">
      <t>セツゾク</t>
    </rPh>
    <rPh sb="24" eb="25">
      <t>ブ</t>
    </rPh>
    <rPh sb="25" eb="27">
      <t>ウスイ</t>
    </rPh>
    <rPh sb="27" eb="29">
      <t>シュウスイ</t>
    </rPh>
    <rPh sb="29" eb="30">
      <t>カン</t>
    </rPh>
    <rPh sb="32" eb="33">
      <t>マイ</t>
    </rPh>
    <phoneticPr fontId="47"/>
  </si>
  <si>
    <t>嵩上げ状況</t>
    <rPh sb="0" eb="2">
      <t>カサア</t>
    </rPh>
    <rPh sb="3" eb="5">
      <t>ジョウキョウ</t>
    </rPh>
    <phoneticPr fontId="3"/>
  </si>
  <si>
    <t>１　審査機関の審査を終了した浄化槽設置届出書の写し及び建築確認通
　知書の写し
２　設置場所の位置図及び浄化槽の配置配管図（単独槽、汲取り槽の撤
　去等がある場合は、その設置位置についても記載すること。）
３　浄化槽設置費の見積明細書の写し
４　設置工事請負契約書の写し及び認定シート
５　登録浄化槽の登録証及び管理票（Ｃ票）
６　保証登録証（市町村用）
７　工事監督については、有資格者であることが確認できる書類の写し
８　第５条第２項及び第３項に該当する場合は、単独槽、汲取り槽撤去
　費等の見積書及び配管費の見積書の写し
９　浄化槽の保守点検、清掃及び法定検査等に関する誓約書
10　その他市長が必要と認める書類</t>
  </si>
  <si>
    <t>※コンクリートの厚さが分かるように写すこと</t>
    <rPh sb="8" eb="9">
      <t>アツ</t>
    </rPh>
    <rPh sb="11" eb="12">
      <t>ワ</t>
    </rPh>
    <rPh sb="17" eb="18">
      <t>ウツ</t>
    </rPh>
    <phoneticPr fontId="3"/>
  </si>
  <si>
    <t>着工前状況</t>
    <rPh sb="0" eb="2">
      <t>チャッコウ</t>
    </rPh>
    <rPh sb="2" eb="3">
      <t>マエ</t>
    </rPh>
    <rPh sb="3" eb="5">
      <t>ジョウキョウ</t>
    </rPh>
    <phoneticPr fontId="3"/>
  </si>
  <si>
    <t>撤去後（掘削穴が開いた状態）</t>
    <rPh sb="0" eb="2">
      <t>テッキョ</t>
    </rPh>
    <rPh sb="2" eb="3">
      <t>ゴ</t>
    </rPh>
    <rPh sb="4" eb="6">
      <t>クッサク</t>
    </rPh>
    <rPh sb="6" eb="7">
      <t>アナ</t>
    </rPh>
    <rPh sb="8" eb="9">
      <t>ア</t>
    </rPh>
    <rPh sb="11" eb="13">
      <t>ジョウタイ</t>
    </rPh>
    <phoneticPr fontId="3"/>
  </si>
  <si>
    <t>埋戻し作業状況</t>
    <rPh sb="0" eb="2">
      <t>ウメモド</t>
    </rPh>
    <rPh sb="3" eb="5">
      <t>サギョウ</t>
    </rPh>
    <rPh sb="5" eb="7">
      <t>ジョウキョウ</t>
    </rPh>
    <phoneticPr fontId="3"/>
  </si>
  <si>
    <t>上記以外の増改築</t>
    <rPh sb="0" eb="2">
      <t>ジョウキ</t>
    </rPh>
    <rPh sb="2" eb="4">
      <t>イガイ</t>
    </rPh>
    <rPh sb="5" eb="8">
      <t>ゾウカイチク</t>
    </rPh>
    <phoneticPr fontId="3"/>
  </si>
  <si>
    <t>旧宅の間取りを変えず、子・孫世代が同居するための増改築</t>
  </si>
  <si>
    <t>家の構造を変えない軽微な改築（水回りのリフォーム等）</t>
    <rPh sb="24" eb="25">
      <t>トウ</t>
    </rPh>
    <phoneticPr fontId="3"/>
  </si>
  <si>
    <t>ポイントに「浄化槽設備士」の記載があるものは、浄化槽設備士が写真に写ってください。</t>
    <rPh sb="6" eb="9">
      <t>ジョウカソウ</t>
    </rPh>
    <rPh sb="9" eb="12">
      <t>セツビシ</t>
    </rPh>
    <rPh sb="14" eb="16">
      <t>キサイ</t>
    </rPh>
    <rPh sb="23" eb="26">
      <t>ジョウカソウ</t>
    </rPh>
    <rPh sb="26" eb="28">
      <t>セツビ</t>
    </rPh>
    <rPh sb="28" eb="29">
      <t>シ</t>
    </rPh>
    <rPh sb="30" eb="32">
      <t>シャシン</t>
    </rPh>
    <rPh sb="33" eb="34">
      <t>ウツ</t>
    </rPh>
    <phoneticPr fontId="3"/>
  </si>
  <si>
    <t>※起点→浄化槽→放流先までの写真が必要です。（浄化槽の放流側を忘れずに。）</t>
    <rPh sb="1" eb="3">
      <t>キテン</t>
    </rPh>
    <rPh sb="4" eb="7">
      <t>ジョウカソウ</t>
    </rPh>
    <rPh sb="8" eb="10">
      <t>ホウリュウ</t>
    </rPh>
    <rPh sb="10" eb="11">
      <t>サキ</t>
    </rPh>
    <rPh sb="14" eb="16">
      <t>シャシン</t>
    </rPh>
    <rPh sb="17" eb="19">
      <t>ヒツヨウ</t>
    </rPh>
    <rPh sb="27" eb="28">
      <t>ホウ</t>
    </rPh>
    <phoneticPr fontId="3"/>
  </si>
  <si>
    <t>　　　家の構造を変えない軽微な改築（水回りのリフォーム等）</t>
    <rPh sb="3" eb="4">
      <t>イエ</t>
    </rPh>
    <rPh sb="5" eb="7">
      <t>コウゾウ</t>
    </rPh>
    <rPh sb="8" eb="9">
      <t>カ</t>
    </rPh>
    <rPh sb="12" eb="14">
      <t>ケイビ</t>
    </rPh>
    <rPh sb="15" eb="17">
      <t>カイチク</t>
    </rPh>
    <rPh sb="18" eb="19">
      <t>ミズ</t>
    </rPh>
    <rPh sb="19" eb="20">
      <t>マワ</t>
    </rPh>
    <rPh sb="27" eb="28">
      <t>ナド</t>
    </rPh>
    <phoneticPr fontId="3"/>
  </si>
  <si>
    <t>撤去</t>
    <rPh sb="0" eb="2">
      <t>テッキョ</t>
    </rPh>
    <phoneticPr fontId="3"/>
  </si>
  <si>
    <t>配管</t>
    <rPh sb="0" eb="2">
      <t>ハイカン</t>
    </rPh>
    <phoneticPr fontId="3"/>
  </si>
  <si>
    <t>８  その他市長が必要と認める書類</t>
  </si>
  <si>
    <t>　し（第５条第２項に該当する事業）</t>
  </si>
  <si>
    <t>通帳等の写し（金融機関名・口座番号・名義人が分かる部分）</t>
    <rPh sb="0" eb="2">
      <t>ツウチョウ</t>
    </rPh>
    <rPh sb="2" eb="3">
      <t>トウ</t>
    </rPh>
    <rPh sb="4" eb="5">
      <t>ウツ</t>
    </rPh>
    <rPh sb="7" eb="9">
      <t>キンユウ</t>
    </rPh>
    <rPh sb="9" eb="11">
      <t>キカン</t>
    </rPh>
    <rPh sb="11" eb="12">
      <t>メイ</t>
    </rPh>
    <rPh sb="13" eb="15">
      <t>コウザ</t>
    </rPh>
    <rPh sb="15" eb="17">
      <t>バンゴウ</t>
    </rPh>
    <rPh sb="18" eb="20">
      <t>メイギ</t>
    </rPh>
    <rPh sb="20" eb="21">
      <t>ニン</t>
    </rPh>
    <rPh sb="22" eb="23">
      <t>ワ</t>
    </rPh>
    <rPh sb="25" eb="27">
      <t>ブブン</t>
    </rPh>
    <phoneticPr fontId="3"/>
  </si>
  <si>
    <t>※通帳等の写し（上記の項目が確認できる箇所）を添付してください。</t>
    <rPh sb="3" eb="4">
      <t>トウ</t>
    </rPh>
    <phoneticPr fontId="3"/>
  </si>
  <si>
    <t>※　上からチェックし、該当するもの1つに選択してください。（上段優先）</t>
    <rPh sb="2" eb="3">
      <t>ウエ</t>
    </rPh>
    <rPh sb="11" eb="13">
      <t>ガイトウ</t>
    </rPh>
    <rPh sb="20" eb="22">
      <t>センタク</t>
    </rPh>
    <rPh sb="30" eb="32">
      <t>ジョウダン</t>
    </rPh>
    <rPh sb="32" eb="34">
      <t>ユウセン</t>
    </rPh>
    <phoneticPr fontId="3"/>
  </si>
  <si>
    <t>新築ではない場合</t>
    <rPh sb="0" eb="2">
      <t>シンチク</t>
    </rPh>
    <rPh sb="6" eb="8">
      <t>バアイ</t>
    </rPh>
    <phoneticPr fontId="3"/>
  </si>
  <si>
    <t>転用</t>
    <rPh sb="0" eb="2">
      <t>テンヨウ</t>
    </rPh>
    <phoneticPr fontId="3"/>
  </si>
  <si>
    <t>不要部品撤去・仕切り版施工状況</t>
    <rPh sb="0" eb="2">
      <t>フヨウ</t>
    </rPh>
    <rPh sb="2" eb="4">
      <t>ブヒン</t>
    </rPh>
    <rPh sb="4" eb="6">
      <t>テッキョ</t>
    </rPh>
    <rPh sb="7" eb="9">
      <t>シキ</t>
    </rPh>
    <rPh sb="10" eb="11">
      <t>バン</t>
    </rPh>
    <rPh sb="11" eb="13">
      <t>セコウ</t>
    </rPh>
    <rPh sb="13" eb="15">
      <t>ジョウキョウ</t>
    </rPh>
    <phoneticPr fontId="3"/>
  </si>
  <si>
    <t>汲取り・清掃・消毒作業状況</t>
    <rPh sb="4" eb="6">
      <t>セイソウ</t>
    </rPh>
    <rPh sb="7" eb="9">
      <t>ショウドク</t>
    </rPh>
    <rPh sb="9" eb="11">
      <t>サギョウ</t>
    </rPh>
    <rPh sb="11" eb="13">
      <t>ジョウキョウ</t>
    </rPh>
    <phoneticPr fontId="3"/>
  </si>
  <si>
    <t>ポンプ設置状況</t>
    <rPh sb="3" eb="5">
      <t>セッチ</t>
    </rPh>
    <rPh sb="5" eb="7">
      <t>ジョウキョウ</t>
    </rPh>
    <phoneticPr fontId="3"/>
  </si>
  <si>
    <t>工事見積書の写し（転換時は単独槽・汲取り槽の撤去費・転用費・配管費が確認できるもの）</t>
    <rPh sb="0" eb="2">
      <t>コウジ</t>
    </rPh>
    <rPh sb="9" eb="11">
      <t>テンカン</t>
    </rPh>
    <rPh sb="11" eb="12">
      <t>ジ</t>
    </rPh>
    <rPh sb="13" eb="15">
      <t>タンドク</t>
    </rPh>
    <rPh sb="15" eb="16">
      <t>ソウ</t>
    </rPh>
    <rPh sb="17" eb="19">
      <t>クミト</t>
    </rPh>
    <rPh sb="20" eb="21">
      <t>ソウ</t>
    </rPh>
    <rPh sb="22" eb="24">
      <t>テッキョ</t>
    </rPh>
    <rPh sb="24" eb="25">
      <t>ヒ</t>
    </rPh>
    <rPh sb="26" eb="28">
      <t>テンヨウ</t>
    </rPh>
    <rPh sb="28" eb="29">
      <t>ヒ</t>
    </rPh>
    <rPh sb="30" eb="32">
      <t>ハイカン</t>
    </rPh>
    <rPh sb="32" eb="33">
      <t>ヒ</t>
    </rPh>
    <rPh sb="34" eb="36">
      <t>カクニン</t>
    </rPh>
    <phoneticPr fontId="46"/>
  </si>
  <si>
    <t>＜設置工事＞　提出写真一覧表による　［竣工写真は２枚］</t>
    <rPh sb="1" eb="3">
      <t>セッチ</t>
    </rPh>
    <rPh sb="3" eb="5">
      <t>コウジ</t>
    </rPh>
    <rPh sb="19" eb="21">
      <t>シュンコウ</t>
    </rPh>
    <rPh sb="21" eb="23">
      <t>シャシン</t>
    </rPh>
    <rPh sb="25" eb="26">
      <t>マイ</t>
    </rPh>
    <phoneticPr fontId="47"/>
  </si>
  <si>
    <t>＜撤去工事＞　提出写真一覧表による　[搬出写真は２枚]</t>
    <rPh sb="1" eb="3">
      <t>テッキョ</t>
    </rPh>
    <rPh sb="3" eb="5">
      <t>コウジ</t>
    </rPh>
    <rPh sb="19" eb="21">
      <t>ハンシュツ</t>
    </rPh>
    <rPh sb="21" eb="23">
      <t>シャシン</t>
    </rPh>
    <rPh sb="25" eb="26">
      <t>マイ</t>
    </rPh>
    <phoneticPr fontId="47"/>
  </si>
  <si>
    <t>＜配管工事＞　提出写真一覧表による　[放流側は２枚]</t>
    <rPh sb="1" eb="3">
      <t>ハイカン</t>
    </rPh>
    <rPh sb="3" eb="5">
      <t>コウジ</t>
    </rPh>
    <rPh sb="19" eb="21">
      <t>ホウリュウ</t>
    </rPh>
    <rPh sb="21" eb="22">
      <t>ガワ</t>
    </rPh>
    <rPh sb="24" eb="25">
      <t>マイ</t>
    </rPh>
    <phoneticPr fontId="47"/>
  </si>
  <si>
    <t>19．</t>
  </si>
  <si>
    <t>マニフェストＡ票とＥ票の写し＜撤去工事＞</t>
    <rPh sb="7" eb="8">
      <t>ヒョウ</t>
    </rPh>
    <rPh sb="10" eb="11">
      <t>ヒョウ</t>
    </rPh>
    <rPh sb="12" eb="13">
      <t>ウツ</t>
    </rPh>
    <phoneticPr fontId="47"/>
  </si>
  <si>
    <r>
      <t xml:space="preserve">撤去費・転用費
</t>
    </r>
    <r>
      <rPr>
        <sz val="8"/>
        <color auto="1"/>
        <rFont val="ＭＳ 明朝"/>
      </rPr>
      <t>(単独槽・汲取り槽)</t>
    </r>
    <rPh sb="0" eb="2">
      <t>テッキョ</t>
    </rPh>
    <rPh sb="2" eb="3">
      <t>ヒ</t>
    </rPh>
    <rPh sb="4" eb="6">
      <t>テンヨウ</t>
    </rPh>
    <rPh sb="6" eb="7">
      <t>ヒ</t>
    </rPh>
    <rPh sb="9" eb="11">
      <t>タンドク</t>
    </rPh>
    <rPh sb="11" eb="12">
      <t>ソウ</t>
    </rPh>
    <rPh sb="13" eb="15">
      <t>クミト</t>
    </rPh>
    <rPh sb="16" eb="17">
      <t>ソウ</t>
    </rPh>
    <phoneticPr fontId="3"/>
  </si>
  <si>
    <t>３．家屋の強度の問題により傾く恐れがあるため。</t>
  </si>
  <si>
    <t>浄化槽の使用を廃止したので、浄化槽法第11条の３の規定により、次のとおり届け出ます。</t>
    <rPh sb="0" eb="3">
      <t>ジョウカソウ</t>
    </rPh>
    <rPh sb="4" eb="6">
      <t>シヨウ</t>
    </rPh>
    <rPh sb="7" eb="9">
      <t>ハイシ</t>
    </rPh>
    <rPh sb="21" eb="22">
      <t>ジョウ</t>
    </rPh>
    <phoneticPr fontId="3"/>
  </si>
  <si>
    <t>Ｅ－ｍａｉｌ</t>
  </si>
  <si>
    <t>本人</t>
  </si>
  <si>
    <t>　</t>
  </si>
  <si>
    <t>浄化槽の維持管理及び補助金並びに下水道に関する誓約書</t>
    <rPh sb="0" eb="3">
      <t>ジョウカソウ</t>
    </rPh>
    <rPh sb="4" eb="6">
      <t>イジ</t>
    </rPh>
    <rPh sb="6" eb="8">
      <t>カンリ</t>
    </rPh>
    <rPh sb="8" eb="9">
      <t>オヨ</t>
    </rPh>
    <rPh sb="10" eb="13">
      <t>ホジョキン</t>
    </rPh>
    <rPh sb="13" eb="14">
      <t>ナラ</t>
    </rPh>
    <rPh sb="16" eb="19">
      <t>ゲスイドウ</t>
    </rPh>
    <rPh sb="20" eb="21">
      <t>カン</t>
    </rPh>
    <rPh sb="23" eb="26">
      <t>セイヤクショ</t>
    </rPh>
    <phoneticPr fontId="3"/>
  </si>
  <si>
    <t>　私は、観音寺市から補助金の交付を受ける浄化槽について、浄化槽法の規定を遵守し、下記の</t>
    <rPh sb="1" eb="2">
      <t>ワタシ</t>
    </rPh>
    <rPh sb="4" eb="7">
      <t>カンオンジ</t>
    </rPh>
    <rPh sb="7" eb="8">
      <t>シ</t>
    </rPh>
    <rPh sb="10" eb="13">
      <t>ホジョキン</t>
    </rPh>
    <rPh sb="14" eb="16">
      <t>コウフ</t>
    </rPh>
    <rPh sb="17" eb="18">
      <t>ウ</t>
    </rPh>
    <rPh sb="20" eb="22">
      <t>ジョウカ</t>
    </rPh>
    <rPh sb="22" eb="23">
      <t>ソウ</t>
    </rPh>
    <rPh sb="28" eb="31">
      <t>ジョウカソウ</t>
    </rPh>
    <rPh sb="31" eb="32">
      <t>ホウ</t>
    </rPh>
    <rPh sb="33" eb="35">
      <t>キテイ</t>
    </rPh>
    <rPh sb="36" eb="38">
      <t>ジュンシュ</t>
    </rPh>
    <rPh sb="40" eb="42">
      <t>カキ</t>
    </rPh>
    <phoneticPr fontId="47"/>
  </si>
  <si>
    <t>じて同様の誓約をいたします。</t>
    <rPh sb="2" eb="4">
      <t>ドウヨウ</t>
    </rPh>
    <rPh sb="5" eb="7">
      <t>セイヤク</t>
    </rPh>
    <phoneticPr fontId="47"/>
  </si>
  <si>
    <t>び関係機関に確認することを承諾します。</t>
    <rPh sb="1" eb="3">
      <t>カンケイ</t>
    </rPh>
    <rPh sb="3" eb="5">
      <t>キカン</t>
    </rPh>
    <rPh sb="6" eb="8">
      <t>カクニン</t>
    </rPh>
    <rPh sb="13" eb="15">
      <t>ショウダク</t>
    </rPh>
    <phoneticPr fontId="3"/>
  </si>
  <si>
    <t>を受けた浄化槽保守点検業者に保守点検を委託します。</t>
    <rPh sb="1" eb="2">
      <t>ウ</t>
    </rPh>
    <rPh sb="4" eb="6">
      <t>ジョウカ</t>
    </rPh>
    <rPh sb="6" eb="7">
      <t>ソウ</t>
    </rPh>
    <rPh sb="7" eb="9">
      <t>ホシュ</t>
    </rPh>
    <rPh sb="9" eb="11">
      <t>テンケン</t>
    </rPh>
    <rPh sb="11" eb="13">
      <t>ギョウシャ</t>
    </rPh>
    <rPh sb="14" eb="16">
      <t>ホシュ</t>
    </rPh>
    <rPh sb="16" eb="18">
      <t>テンケン</t>
    </rPh>
    <phoneticPr fontId="47"/>
  </si>
  <si>
    <t>要綱に違反して補助金の取り消し、返還等を命じられた場合は、指導に従います。</t>
    <rPh sb="0" eb="2">
      <t>ヨウコウ</t>
    </rPh>
    <rPh sb="3" eb="5">
      <t>イハン</t>
    </rPh>
    <rPh sb="7" eb="10">
      <t>ホジョキン</t>
    </rPh>
    <rPh sb="11" eb="12">
      <t>ト</t>
    </rPh>
    <rPh sb="13" eb="14">
      <t>ケ</t>
    </rPh>
    <rPh sb="16" eb="18">
      <t>ヘンカン</t>
    </rPh>
    <rPh sb="18" eb="19">
      <t>トウ</t>
    </rPh>
    <rPh sb="20" eb="21">
      <t>メイ</t>
    </rPh>
    <rPh sb="25" eb="27">
      <t>バアイ</t>
    </rPh>
    <rPh sb="29" eb="31">
      <t>シドウ</t>
    </rPh>
    <rPh sb="32" eb="33">
      <t>シタガ</t>
    </rPh>
    <phoneticPr fontId="3"/>
  </si>
  <si>
    <t>下水道法第10条の規定する排水設備の設置等（本要綱第３条第２項に規定する対象地域の方</t>
    <rPh sb="0" eb="2">
      <t>ゲスイ</t>
    </rPh>
    <rPh sb="2" eb="3">
      <t>ドウ</t>
    </rPh>
    <rPh sb="3" eb="4">
      <t>ホウ</t>
    </rPh>
    <rPh sb="4" eb="5">
      <t>ダイ</t>
    </rPh>
    <rPh sb="7" eb="8">
      <t>ジョウ</t>
    </rPh>
    <rPh sb="9" eb="11">
      <t>キテイ</t>
    </rPh>
    <rPh sb="13" eb="15">
      <t>ハイスイ</t>
    </rPh>
    <rPh sb="15" eb="17">
      <t>セツビ</t>
    </rPh>
    <rPh sb="18" eb="20">
      <t>セッチ</t>
    </rPh>
    <rPh sb="20" eb="21">
      <t>トウ</t>
    </rPh>
    <rPh sb="22" eb="23">
      <t>ホン</t>
    </rPh>
    <rPh sb="23" eb="25">
      <t>ヨウコウ</t>
    </rPh>
    <rPh sb="25" eb="26">
      <t>ダイ</t>
    </rPh>
    <rPh sb="27" eb="28">
      <t>ジョウ</t>
    </rPh>
    <rPh sb="28" eb="29">
      <t>ダイ</t>
    </rPh>
    <rPh sb="29" eb="31">
      <t>ニコウ</t>
    </rPh>
    <rPh sb="32" eb="34">
      <t>キテイ</t>
    </rPh>
    <rPh sb="36" eb="38">
      <t>タイショウ</t>
    </rPh>
    <rPh sb="38" eb="40">
      <t>チイキ</t>
    </rPh>
    <rPh sb="41" eb="42">
      <t>カタ</t>
    </rPh>
    <phoneticPr fontId="3"/>
  </si>
  <si>
    <t>のみ対象）</t>
  </si>
  <si>
    <t>（本人の直筆とする）</t>
  </si>
  <si>
    <t>8</t>
  </si>
  <si>
    <t>（R8.4）</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</si>
</sst>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5" formatCode="&quot;¥&quot;#,##0;&quot;¥&quot;\-#,##0"/>
    <numFmt numFmtId="176" formatCode="[$-411]ggge&quot;年&quot;m&quot;月&quot;d&quot;日&quot;;@"/>
    <numFmt numFmtId="177" formatCode="@&quot;円&quot;"/>
    <numFmt numFmtId="178" formatCode="&quot;（&quot;#&quot;人槽）&quot;"/>
    <numFmt numFmtId="179" formatCode="#,##0_);[Red]\(#,##0\)"/>
    <numFmt numFmtId="180" formatCode="#,##0_ ;[Red]\-#,##0\ "/>
    <numFmt numFmtId="181" formatCode="0&quot;人&quot;&quot;槽&quot;"/>
    <numFmt numFmtId="182" formatCode="&quot;¥&quot;#,##0_);[Red]\(&quot;¥&quot;#,##0\)"/>
    <numFmt numFmtId="183" formatCode="#,##0_ "/>
  </numFmts>
  <fonts count="49">
    <font>
      <sz val="11"/>
      <color auto="1"/>
      <name val="ＭＳ 明朝"/>
      <family val="1"/>
    </font>
    <font>
      <sz val="11"/>
      <color auto="1"/>
      <name val="ＭＳ Ｐゴシック"/>
      <family val="3"/>
    </font>
    <font>
      <sz val="11"/>
      <color auto="1"/>
      <name val="ＭＳ 明朝"/>
      <family val="1"/>
    </font>
    <font>
      <sz val="6"/>
      <color auto="1"/>
      <name val="ＭＳ 明朝"/>
      <family val="1"/>
    </font>
    <font>
      <sz val="11"/>
      <color auto="1"/>
      <name val="Meiryo UI"/>
      <family val="3"/>
    </font>
    <font>
      <sz val="9"/>
      <color auto="1"/>
      <name val="Meiryo UI"/>
      <family val="3"/>
    </font>
    <font>
      <b/>
      <sz val="11"/>
      <color rgb="FFFF0000"/>
      <name val="Meiryo UI"/>
      <family val="3"/>
    </font>
    <font>
      <b/>
      <sz val="8"/>
      <color rgb="FF0070C0"/>
      <name val="Meiryo UI"/>
      <family val="3"/>
    </font>
    <font>
      <b/>
      <sz val="9"/>
      <color rgb="FFFF0000"/>
      <name val="Meiryo UI"/>
      <family val="3"/>
    </font>
    <font>
      <sz val="8"/>
      <color auto="1"/>
      <name val="Meiryo UI"/>
      <family val="3"/>
    </font>
    <font>
      <sz val="10"/>
      <color auto="1"/>
      <name val="Meiryo UI"/>
      <family val="3"/>
    </font>
    <font>
      <sz val="10"/>
      <color rgb="FFFF0000"/>
      <name val="Meiryo UI"/>
      <family val="3"/>
    </font>
    <font>
      <b/>
      <sz val="10"/>
      <color rgb="FFFF0000"/>
      <name val="Meiryo UI"/>
      <family val="3"/>
    </font>
    <font>
      <b/>
      <sz val="12"/>
      <color auto="1"/>
      <name val="Meiryo UI"/>
      <family val="3"/>
    </font>
    <font>
      <b/>
      <sz val="10"/>
      <color auto="1"/>
      <name val="Meiryo UI"/>
      <family val="3"/>
    </font>
    <font>
      <b/>
      <sz val="18"/>
      <color auto="1"/>
      <name val="Meiryo UI"/>
      <family val="3"/>
    </font>
    <font>
      <b/>
      <sz val="16"/>
      <color auto="1"/>
      <name val="Meiryo UI"/>
      <family val="3"/>
    </font>
    <font>
      <b/>
      <sz val="14"/>
      <color auto="1"/>
      <name val="Meiryo UI"/>
      <family val="3"/>
    </font>
    <font>
      <sz val="6"/>
      <color auto="1"/>
      <name val="Meiryo UI"/>
      <family val="3"/>
    </font>
    <font>
      <sz val="10"/>
      <color theme="0" tint="-0.35"/>
      <name val="Meiryo UI"/>
      <family val="3"/>
    </font>
    <font>
      <sz val="10"/>
      <color theme="1"/>
      <name val="Meiryo UI"/>
      <family val="3"/>
    </font>
    <font>
      <sz val="16"/>
      <color auto="1"/>
      <name val="ＭＳ 明朝"/>
      <family val="1"/>
    </font>
    <font>
      <sz val="10"/>
      <color auto="1"/>
      <name val="ＭＳ 明朝"/>
      <family val="1"/>
    </font>
    <font>
      <sz val="14"/>
      <color auto="1"/>
      <name val="ＭＳ 明朝"/>
      <family val="1"/>
    </font>
    <font>
      <sz val="12"/>
      <color auto="1"/>
      <name val="ＭＳ 明朝"/>
      <family val="1"/>
    </font>
    <font>
      <sz val="20"/>
      <color auto="1"/>
      <name val="ＭＳ 明朝"/>
      <family val="1"/>
    </font>
    <font>
      <sz val="12"/>
      <color auto="1"/>
      <name val="Century"/>
      <family val="1"/>
    </font>
    <font>
      <sz val="12"/>
      <color auto="1"/>
      <name val="ＭＳ Ｐ明朝"/>
      <family val="1"/>
    </font>
    <font>
      <sz val="12"/>
      <color auto="1"/>
      <name val="ＭＳ ゴシック"/>
      <family val="3"/>
    </font>
    <font>
      <b/>
      <sz val="11"/>
      <color auto="1"/>
      <name val="ＭＳ 明朝"/>
      <family val="1"/>
    </font>
    <font>
      <sz val="10.5"/>
      <color auto="1"/>
      <name val="ＭＳ 明朝"/>
      <family val="1"/>
    </font>
    <font>
      <b/>
      <sz val="14"/>
      <color auto="1"/>
      <name val="ＭＳ 明朝"/>
      <family val="1"/>
    </font>
    <font>
      <sz val="9"/>
      <color auto="1"/>
      <name val="ＭＳ 明朝"/>
      <family val="1"/>
    </font>
    <font>
      <sz val="12"/>
      <color auto="1"/>
      <name val="Meiryo UI"/>
      <family val="3"/>
    </font>
    <font>
      <sz val="11"/>
      <color theme="1"/>
      <name val="Meiryo UI"/>
      <family val="3"/>
    </font>
    <font>
      <b/>
      <sz val="11"/>
      <color auto="1"/>
      <name val="Meiryo UI"/>
      <family val="3"/>
    </font>
    <font>
      <b/>
      <sz val="11"/>
      <color theme="1"/>
      <name val="Meiryo UI"/>
      <family val="3"/>
    </font>
    <font>
      <sz val="11"/>
      <color theme="9" tint="-0.25"/>
      <name val="Meiryo UI"/>
      <family val="3"/>
    </font>
    <font>
      <sz val="11"/>
      <color rgb="FFFF0000"/>
      <name val="ＭＳ 明朝"/>
      <family val="1"/>
    </font>
    <font>
      <sz val="8"/>
      <color auto="1"/>
      <name val="ＭＳ 明朝"/>
      <family val="1"/>
    </font>
    <font>
      <b/>
      <sz val="8"/>
      <color rgb="FFFF0000"/>
      <name val="Meiryo UI"/>
      <family val="3"/>
    </font>
    <font>
      <sz val="18"/>
      <color auto="1"/>
      <name val="ＭＳ 明朝"/>
      <family val="1"/>
    </font>
    <font>
      <sz val="11"/>
      <color auto="1"/>
      <name val="ＭＳ ゴシック"/>
      <family val="3"/>
    </font>
    <font>
      <b/>
      <sz val="16"/>
      <color auto="1"/>
      <name val="ＭＳ 明朝"/>
      <family val="1"/>
    </font>
    <font>
      <sz val="11"/>
      <color theme="0" tint="-0.5"/>
      <name val="ＭＳ 明朝"/>
      <family val="1"/>
    </font>
    <font>
      <sz val="11"/>
      <color theme="0" tint="-0.25"/>
      <name val="ＭＳ 明朝"/>
      <family val="1"/>
    </font>
    <font>
      <sz val="6"/>
      <color auto="1"/>
      <name val="ＭＳ Ｐ明朝"/>
      <family val="1"/>
    </font>
    <font>
      <sz val="6"/>
      <color auto="1"/>
      <name val="ＭＳ Ｐゴシック"/>
      <family val="3"/>
    </font>
    <font>
      <sz val="11"/>
      <color auto="1"/>
      <name val="ＭＳ 明朝"/>
      <family val="1"/>
    </font>
  </fonts>
  <fills count="11">
    <fill>
      <patternFill patternType="none"/>
    </fill>
    <fill>
      <patternFill patternType="gray125"/>
    </fill>
    <fill>
      <patternFill patternType="solid">
        <fgColor theme="8" tint="0.6"/>
        <bgColor indexed="64"/>
      </patternFill>
    </fill>
    <fill>
      <patternFill patternType="solid">
        <fgColor theme="6" tint="0.6"/>
        <bgColor indexed="64"/>
      </patternFill>
    </fill>
    <fill>
      <patternFill patternType="solid">
        <fgColor theme="7" tint="0.6"/>
        <bgColor indexed="64"/>
      </patternFill>
    </fill>
    <fill>
      <patternFill patternType="solid">
        <fgColor theme="0"/>
        <bgColor indexed="64"/>
      </patternFill>
    </fill>
    <fill>
      <patternFill patternType="solid">
        <fgColor theme="8" tint="0.8"/>
        <bgColor indexed="64"/>
      </patternFill>
    </fill>
    <fill>
      <patternFill patternType="solid">
        <fgColor theme="6" tint="0.8"/>
        <bgColor indexed="64"/>
      </patternFill>
    </fill>
    <fill>
      <patternFill patternType="solid">
        <fgColor theme="7" tint="0.8"/>
        <bgColor indexed="64"/>
      </patternFill>
    </fill>
    <fill>
      <patternFill patternType="solid">
        <fgColor theme="0" tint="-0.15"/>
        <bgColor indexed="64"/>
      </patternFill>
    </fill>
    <fill>
      <patternFill patternType="solid">
        <fgColor indexed="9"/>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theme="0" tint="-0.25"/>
      </bottom>
      <diagonal/>
    </border>
    <border>
      <left style="thin">
        <color indexed="64"/>
      </left>
      <right/>
      <top style="thin">
        <color theme="0" tint="-0.25"/>
      </top>
      <bottom style="thin">
        <color theme="0" tint="-0.25"/>
      </bottom>
      <diagonal/>
    </border>
    <border>
      <left style="thin">
        <color indexed="64"/>
      </left>
      <right/>
      <top style="thin">
        <color theme="0" tint="-0.25"/>
      </top>
      <bottom style="thin">
        <color indexed="64"/>
      </bottom>
      <diagonal/>
    </border>
    <border>
      <left/>
      <right/>
      <top style="thin">
        <color indexed="64"/>
      </top>
      <bottom style="thin">
        <color theme="0" tint="-0.25"/>
      </bottom>
      <diagonal/>
    </border>
    <border>
      <left/>
      <right/>
      <top style="thin">
        <color theme="0" tint="-0.25"/>
      </top>
      <bottom style="thin">
        <color theme="0" tint="-0.25"/>
      </bottom>
      <diagonal/>
    </border>
    <border>
      <left/>
      <right/>
      <top style="thin">
        <color theme="0" tint="-0.25"/>
      </top>
      <bottom style="thin">
        <color indexed="64"/>
      </bottom>
      <diagonal/>
    </border>
    <border>
      <left/>
      <right style="thin">
        <color indexed="64"/>
      </right>
      <top style="thin">
        <color indexed="64"/>
      </top>
      <bottom style="thin">
        <color theme="0" tint="-0.25"/>
      </bottom>
      <diagonal/>
    </border>
    <border>
      <left/>
      <right style="thin">
        <color indexed="64"/>
      </right>
      <top style="thin">
        <color theme="0" tint="-0.25"/>
      </top>
      <bottom style="thin">
        <color theme="0" tint="-0.25"/>
      </bottom>
      <diagonal/>
    </border>
    <border>
      <left/>
      <right style="thin">
        <color indexed="64"/>
      </right>
      <top style="thin">
        <color theme="0" tint="-0.25"/>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style="double">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right/>
      <top/>
      <bottom style="dotted">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cellStyleXfs>
  <cellXfs count="738">
    <xf numFmtId="0" fontId="0" fillId="0" borderId="0" xfId="0">
      <alignment vertical="center"/>
    </xf>
    <xf numFmtId="0" fontId="4" fillId="0" borderId="0" xfId="0" applyFont="1" applyFill="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0" xfId="0" applyFont="1" applyFill="1">
      <alignment vertical="center"/>
    </xf>
    <xf numFmtId="0" fontId="4" fillId="6" borderId="8" xfId="0" applyFont="1" applyFill="1" applyBorder="1" applyAlignment="1">
      <alignment horizontal="distributed" vertical="center" wrapText="1" indent="1"/>
    </xf>
    <xf numFmtId="0" fontId="4" fillId="6" borderId="8" xfId="0" applyFont="1" applyFill="1" applyBorder="1" applyAlignment="1">
      <alignment horizontal="distributed" vertical="center" indent="1"/>
    </xf>
    <xf numFmtId="0" fontId="4" fillId="6" borderId="5" xfId="0" applyFont="1" applyFill="1" applyBorder="1" applyAlignment="1">
      <alignment horizontal="distributed" vertical="center" wrapText="1" indent="1"/>
    </xf>
    <xf numFmtId="0" fontId="4" fillId="6" borderId="6" xfId="0" applyFont="1" applyFill="1" applyBorder="1" applyAlignment="1">
      <alignment horizontal="distributed" vertical="center" indent="1"/>
    </xf>
    <xf numFmtId="0" fontId="4" fillId="6" borderId="7" xfId="0" applyFont="1" applyFill="1" applyBorder="1" applyAlignment="1">
      <alignment horizontal="distributed" vertical="center" indent="1"/>
    </xf>
    <xf numFmtId="0" fontId="4" fillId="6" borderId="3" xfId="0" applyFont="1" applyFill="1" applyBorder="1" applyAlignment="1">
      <alignment horizontal="center" vertical="center" textRotation="255"/>
    </xf>
    <xf numFmtId="0" fontId="4" fillId="6" borderId="4" xfId="0" applyFont="1" applyFill="1" applyBorder="1" applyAlignment="1">
      <alignment horizontal="center" vertical="center" textRotation="255"/>
    </xf>
    <xf numFmtId="0" fontId="4" fillId="7" borderId="8" xfId="0" applyFont="1" applyFill="1" applyBorder="1" applyAlignment="1">
      <alignment horizontal="distributed" vertical="center" indent="1"/>
    </xf>
    <xf numFmtId="0" fontId="4" fillId="6" borderId="1" xfId="0" applyFont="1" applyFill="1" applyBorder="1" applyAlignment="1">
      <alignment horizontal="distributed" vertical="center" indent="1"/>
    </xf>
    <xf numFmtId="0" fontId="5" fillId="6" borderId="1" xfId="0" applyFont="1" applyFill="1" applyBorder="1" applyAlignment="1">
      <alignment horizontal="distributed" vertical="center" indent="1"/>
    </xf>
    <xf numFmtId="0" fontId="4" fillId="8" borderId="1" xfId="0" applyFont="1" applyFill="1" applyBorder="1" applyAlignment="1">
      <alignment horizontal="distributed" vertical="center" indent="1"/>
    </xf>
    <xf numFmtId="0" fontId="4" fillId="6" borderId="9" xfId="0" applyFont="1" applyFill="1" applyBorder="1" applyAlignment="1">
      <alignment horizontal="distributed" vertical="center" wrapText="1" indent="1"/>
    </xf>
    <xf numFmtId="0" fontId="4" fillId="6" borderId="9" xfId="0" applyFont="1" applyFill="1" applyBorder="1" applyAlignment="1">
      <alignment horizontal="distributed" vertical="center" indent="1"/>
    </xf>
    <xf numFmtId="0" fontId="4" fillId="6" borderId="10" xfId="0" applyFont="1" applyFill="1" applyBorder="1" applyAlignment="1">
      <alignment horizontal="distributed" vertical="center" indent="1"/>
    </xf>
    <xf numFmtId="0" fontId="4" fillId="6" borderId="11" xfId="0" applyFont="1" applyFill="1" applyBorder="1" applyAlignment="1">
      <alignment horizontal="distributed" vertical="center" indent="1"/>
    </xf>
    <xf numFmtId="0" fontId="4" fillId="6" borderId="12" xfId="0" applyFont="1" applyFill="1" applyBorder="1" applyAlignment="1">
      <alignment horizontal="distributed" vertical="center" indent="1"/>
    </xf>
    <xf numFmtId="0" fontId="4" fillId="6" borderId="1" xfId="0" applyFont="1" applyFill="1" applyBorder="1" applyAlignment="1">
      <alignment horizontal="distributed" vertical="center" wrapText="1" indent="1"/>
    </xf>
    <xf numFmtId="0" fontId="6" fillId="6" borderId="8" xfId="0" applyFont="1" applyFill="1" applyBorder="1" applyAlignment="1">
      <alignment horizontal="center" vertical="center"/>
    </xf>
    <xf numFmtId="0" fontId="4" fillId="6" borderId="2" xfId="0" applyFont="1" applyFill="1" applyBorder="1" applyAlignment="1">
      <alignment horizontal="distributed" vertical="center" wrapText="1" indent="1"/>
    </xf>
    <xf numFmtId="0" fontId="7" fillId="6" borderId="4" xfId="0" applyFont="1" applyFill="1" applyBorder="1" applyAlignment="1">
      <alignment horizontal="distributed" vertical="center" indent="1"/>
    </xf>
    <xf numFmtId="0" fontId="4" fillId="6" borderId="3" xfId="0" applyFont="1" applyFill="1" applyBorder="1" applyAlignment="1">
      <alignment horizontal="distributed" vertical="center" wrapText="1" indent="1"/>
    </xf>
    <xf numFmtId="0" fontId="7" fillId="6" borderId="3" xfId="0" applyFont="1" applyFill="1" applyBorder="1" applyAlignment="1">
      <alignment horizontal="distributed" vertical="center" indent="1"/>
    </xf>
    <xf numFmtId="0" fontId="4" fillId="6" borderId="3" xfId="0" applyFont="1" applyFill="1" applyBorder="1" applyAlignment="1">
      <alignment horizontal="distributed" vertical="center" indent="1"/>
    </xf>
    <xf numFmtId="0" fontId="4" fillId="7" borderId="9" xfId="0" applyFont="1" applyFill="1" applyBorder="1" applyAlignment="1">
      <alignment horizontal="distributed" vertical="center" indent="1"/>
    </xf>
    <xf numFmtId="0" fontId="4" fillId="0" borderId="8" xfId="0" applyFont="1" applyFill="1" applyBorder="1" applyAlignment="1">
      <alignment vertical="center"/>
    </xf>
    <xf numFmtId="49" fontId="4" fillId="0" borderId="8" xfId="0" applyNumberFormat="1" applyFont="1" applyFill="1" applyBorder="1" applyAlignment="1">
      <alignment horizontal="left" vertical="center"/>
    </xf>
    <xf numFmtId="0" fontId="4" fillId="0" borderId="8" xfId="0" applyFont="1" applyFill="1" applyBorder="1" applyAlignment="1">
      <alignment horizontal="left" vertical="center"/>
    </xf>
    <xf numFmtId="0" fontId="4" fillId="0" borderId="8" xfId="0" applyFont="1" applyFill="1" applyBorder="1" applyAlignment="1">
      <alignment horizontal="left" vertical="center" shrinkToFit="1"/>
    </xf>
    <xf numFmtId="49" fontId="4" fillId="0" borderId="8" xfId="0" applyNumberFormat="1" applyFont="1" applyFill="1" applyBorder="1" applyAlignment="1">
      <alignment horizontal="center" vertical="center"/>
    </xf>
    <xf numFmtId="0" fontId="5" fillId="6" borderId="8" xfId="0" applyNumberFormat="1" applyFont="1" applyFill="1" applyBorder="1" applyAlignment="1">
      <alignment horizontal="right" vertical="center" shrinkToFit="1"/>
    </xf>
    <xf numFmtId="0" fontId="6" fillId="6" borderId="13" xfId="0" applyFont="1" applyFill="1" applyBorder="1" applyAlignment="1">
      <alignment horizontal="center" vertical="center"/>
    </xf>
    <xf numFmtId="49" fontId="4" fillId="0" borderId="7" xfId="0" applyNumberFormat="1" applyFont="1" applyFill="1" applyBorder="1" applyAlignment="1">
      <alignment horizontal="left" vertical="center"/>
    </xf>
    <xf numFmtId="49" fontId="4" fillId="0" borderId="8" xfId="0" applyNumberFormat="1" applyFont="1" applyFill="1" applyBorder="1" applyAlignment="1">
      <alignment horizontal="center" vertical="center" shrinkToFit="1"/>
    </xf>
    <xf numFmtId="0" fontId="4" fillId="6" borderId="1" xfId="0" applyFont="1" applyFill="1" applyBorder="1" applyAlignment="1">
      <alignment horizontal="center" vertical="center"/>
    </xf>
    <xf numFmtId="38" fontId="4" fillId="0" borderId="8" xfId="3" applyFont="1" applyFill="1" applyBorder="1" applyAlignment="1">
      <alignment horizontal="center" vertical="center"/>
    </xf>
    <xf numFmtId="0" fontId="4" fillId="0" borderId="8" xfId="0" applyFont="1" applyFill="1" applyBorder="1" applyAlignment="1">
      <alignment horizontal="center" vertical="center"/>
    </xf>
    <xf numFmtId="0" fontId="4" fillId="6" borderId="8" xfId="0" applyFont="1" applyFill="1" applyBorder="1" applyAlignment="1">
      <alignment horizontal="center" vertical="center"/>
    </xf>
    <xf numFmtId="176" fontId="4" fillId="0" borderId="8" xfId="0" applyNumberFormat="1" applyFont="1" applyFill="1" applyBorder="1" applyAlignment="1">
      <alignment horizontal="center" vertical="center"/>
    </xf>
    <xf numFmtId="0" fontId="4" fillId="0" borderId="1" xfId="0" applyFont="1" applyFill="1" applyBorder="1" applyAlignment="1">
      <alignment vertical="center"/>
    </xf>
    <xf numFmtId="49" fontId="4" fillId="0" borderId="13" xfId="0" applyNumberFormat="1" applyFont="1" applyFill="1" applyBorder="1" applyAlignment="1">
      <alignment horizontal="left" vertical="center"/>
    </xf>
    <xf numFmtId="0" fontId="4" fillId="0" borderId="13" xfId="0" applyFont="1" applyFill="1" applyBorder="1" applyAlignment="1">
      <alignment horizontal="left" vertical="center"/>
    </xf>
    <xf numFmtId="0" fontId="4" fillId="0" borderId="13" xfId="0" applyFont="1" applyFill="1" applyBorder="1" applyAlignment="1">
      <alignment horizontal="left" vertical="center" shrinkToFit="1"/>
    </xf>
    <xf numFmtId="49" fontId="4" fillId="6" borderId="13" xfId="0" applyNumberFormat="1" applyFont="1" applyFill="1" applyBorder="1" applyAlignment="1">
      <alignment vertical="center"/>
    </xf>
    <xf numFmtId="177" fontId="4" fillId="5" borderId="13" xfId="0" applyNumberFormat="1" applyFont="1" applyFill="1" applyBorder="1" applyAlignment="1">
      <alignment vertical="center"/>
    </xf>
    <xf numFmtId="0" fontId="5" fillId="6" borderId="13" xfId="0" applyNumberFormat="1" applyFont="1" applyFill="1" applyBorder="1" applyAlignment="1">
      <alignment horizontal="right" vertical="center" shrinkToFit="1"/>
    </xf>
    <xf numFmtId="49" fontId="4" fillId="0" borderId="13" xfId="0" applyNumberFormat="1" applyFont="1" applyFill="1" applyBorder="1" applyAlignment="1">
      <alignment vertical="center"/>
    </xf>
    <xf numFmtId="49" fontId="4" fillId="0" borderId="13" xfId="0" applyNumberFormat="1" applyFont="1" applyFill="1" applyBorder="1" applyAlignment="1">
      <alignment vertical="center" shrinkToFit="1"/>
    </xf>
    <xf numFmtId="49" fontId="4" fillId="0" borderId="14" xfId="0" applyNumberFormat="1" applyFont="1" applyFill="1" applyBorder="1" applyAlignment="1">
      <alignment horizontal="left" vertical="center"/>
    </xf>
    <xf numFmtId="49" fontId="4" fillId="6" borderId="9"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shrinkToFit="1"/>
    </xf>
    <xf numFmtId="38" fontId="4" fillId="0" borderId="13" xfId="3" applyFont="1" applyFill="1" applyBorder="1" applyAlignment="1">
      <alignment horizontal="center" vertical="center"/>
    </xf>
    <xf numFmtId="0" fontId="4" fillId="0" borderId="9" xfId="0" applyFont="1" applyFill="1" applyBorder="1" applyAlignment="1">
      <alignment horizontal="center" vertical="center"/>
    </xf>
    <xf numFmtId="0" fontId="4" fillId="6" borderId="13" xfId="0" applyFont="1" applyFill="1" applyBorder="1" applyAlignment="1">
      <alignment horizontal="center" vertical="center"/>
    </xf>
    <xf numFmtId="176" fontId="4" fillId="0" borderId="13"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6" borderId="1" xfId="0" applyNumberFormat="1" applyFont="1" applyFill="1" applyBorder="1" applyAlignment="1">
      <alignment horizontal="left" vertical="center" indent="1"/>
    </xf>
    <xf numFmtId="0" fontId="4" fillId="5" borderId="13" xfId="0" applyNumberFormat="1" applyFont="1" applyFill="1" applyBorder="1" applyAlignment="1">
      <alignment vertical="center"/>
    </xf>
    <xf numFmtId="0" fontId="4" fillId="0" borderId="9" xfId="0" applyNumberFormat="1" applyFont="1" applyFill="1" applyBorder="1" applyAlignment="1">
      <alignment horizontal="left" vertical="center"/>
    </xf>
    <xf numFmtId="0" fontId="8" fillId="6" borderId="13" xfId="0" applyNumberFormat="1" applyFont="1" applyFill="1" applyBorder="1" applyAlignment="1">
      <alignment horizontal="left" vertical="center"/>
    </xf>
    <xf numFmtId="0" fontId="8" fillId="6" borderId="8" xfId="0" applyNumberFormat="1" applyFont="1" applyFill="1" applyBorder="1" applyAlignment="1">
      <alignment horizontal="center" vertical="center" shrinkToFit="1"/>
    </xf>
    <xf numFmtId="49" fontId="4" fillId="6" borderId="14" xfId="0" applyNumberFormat="1" applyFont="1" applyFill="1" applyBorder="1" applyAlignment="1">
      <alignment vertical="center"/>
    </xf>
    <xf numFmtId="49" fontId="4" fillId="7" borderId="13" xfId="0" applyNumberFormat="1" applyFont="1" applyFill="1" applyBorder="1" applyAlignment="1">
      <alignment vertical="center"/>
    </xf>
    <xf numFmtId="49" fontId="4" fillId="0" borderId="13" xfId="0" applyNumberFormat="1" applyFont="1" applyFill="1" applyBorder="1" applyAlignment="1">
      <alignment horizontal="center" vertical="center" shrinkToFit="1"/>
    </xf>
    <xf numFmtId="49" fontId="4" fillId="0" borderId="9" xfId="0" applyNumberFormat="1" applyFont="1" applyFill="1" applyBorder="1" applyAlignment="1">
      <alignment horizontal="left" vertical="center"/>
    </xf>
    <xf numFmtId="176" fontId="4" fillId="0" borderId="9" xfId="0" applyNumberFormat="1" applyFont="1" applyFill="1" applyBorder="1" applyAlignment="1">
      <alignment horizontal="center" vertical="center" shrinkToFit="1"/>
    </xf>
    <xf numFmtId="49" fontId="4" fillId="6" borderId="13" xfId="0" applyNumberFormat="1" applyFont="1" applyFill="1" applyBorder="1" applyAlignment="1">
      <alignment horizontal="left" vertical="center"/>
    </xf>
    <xf numFmtId="0" fontId="8" fillId="6" borderId="13" xfId="0" applyNumberFormat="1" applyFont="1" applyFill="1" applyBorder="1" applyAlignment="1">
      <alignment horizontal="center" vertical="center"/>
    </xf>
    <xf numFmtId="49" fontId="4" fillId="8" borderId="8" xfId="0" applyNumberFormat="1" applyFont="1" applyFill="1" applyBorder="1" applyAlignment="1">
      <alignment horizontal="center" vertical="center"/>
    </xf>
    <xf numFmtId="0" fontId="4" fillId="7" borderId="13" xfId="0" applyFont="1" applyFill="1" applyBorder="1" applyAlignment="1">
      <alignment horizontal="center" vertical="center"/>
    </xf>
    <xf numFmtId="0" fontId="4" fillId="7" borderId="0" xfId="0" applyFont="1" applyFill="1">
      <alignment vertical="center"/>
    </xf>
    <xf numFmtId="49" fontId="4" fillId="0" borderId="9" xfId="0" applyNumberFormat="1" applyFont="1" applyFill="1" applyBorder="1" applyAlignment="1">
      <alignment horizontal="center" vertical="center"/>
    </xf>
    <xf numFmtId="49" fontId="4" fillId="6" borderId="13" xfId="0" applyNumberFormat="1" applyFont="1" applyFill="1" applyBorder="1" applyAlignment="1">
      <alignment horizontal="center" vertical="center"/>
    </xf>
    <xf numFmtId="0" fontId="4" fillId="6" borderId="9" xfId="0" applyFont="1" applyFill="1" applyBorder="1" applyAlignment="1">
      <alignment horizontal="center" vertical="center"/>
    </xf>
    <xf numFmtId="49" fontId="4" fillId="8" borderId="9" xfId="0" applyNumberFormat="1" applyFont="1" applyFill="1" applyBorder="1" applyAlignment="1">
      <alignment horizontal="center" vertical="center"/>
    </xf>
    <xf numFmtId="38" fontId="4" fillId="6" borderId="13" xfId="3" applyFont="1" applyFill="1" applyBorder="1" applyAlignment="1">
      <alignment horizontal="right" vertical="center"/>
    </xf>
    <xf numFmtId="38" fontId="4" fillId="0" borderId="13" xfId="3" applyFont="1" applyFill="1" applyBorder="1" applyAlignment="1">
      <alignment horizontal="right" vertical="center"/>
    </xf>
    <xf numFmtId="38" fontId="4" fillId="0" borderId="15" xfId="3" applyFont="1" applyFill="1" applyBorder="1" applyAlignment="1">
      <alignment horizontal="right" vertical="center"/>
    </xf>
    <xf numFmtId="0" fontId="5" fillId="6" borderId="13" xfId="0" applyFont="1" applyFill="1" applyBorder="1" applyAlignment="1">
      <alignment horizontal="center" vertical="center"/>
    </xf>
    <xf numFmtId="0" fontId="4" fillId="0" borderId="13" xfId="3" applyNumberFormat="1" applyFont="1" applyFill="1" applyBorder="1" applyAlignment="1">
      <alignment horizontal="right" vertical="center"/>
    </xf>
    <xf numFmtId="49" fontId="4" fillId="0" borderId="8" xfId="0" applyNumberFormat="1" applyFont="1" applyFill="1" applyBorder="1" applyAlignment="1">
      <alignment vertical="center"/>
    </xf>
    <xf numFmtId="0" fontId="4" fillId="0" borderId="13" xfId="0" applyFont="1" applyFill="1" applyBorder="1" applyAlignment="1">
      <alignment horizontal="center" vertical="center"/>
    </xf>
    <xf numFmtId="49" fontId="4" fillId="6" borderId="9" xfId="0" applyNumberFormat="1" applyFont="1" applyFill="1" applyBorder="1" applyAlignment="1">
      <alignment vertical="center" shrinkToFit="1"/>
    </xf>
    <xf numFmtId="49" fontId="4" fillId="0" borderId="9" xfId="0" applyNumberFormat="1" applyFont="1" applyFill="1" applyBorder="1" applyAlignment="1">
      <alignment horizontal="center" vertical="center" shrinkToFit="1"/>
    </xf>
    <xf numFmtId="0" fontId="4" fillId="0" borderId="9" xfId="0" applyFont="1" applyFill="1" applyBorder="1" applyAlignment="1">
      <alignment horizontal="left" vertical="center" shrinkToFit="1"/>
    </xf>
    <xf numFmtId="49" fontId="4" fillId="6" borderId="9" xfId="0" applyNumberFormat="1" applyFont="1" applyFill="1" applyBorder="1" applyAlignment="1">
      <alignment vertical="center"/>
    </xf>
    <xf numFmtId="0" fontId="4" fillId="5" borderId="9" xfId="0" applyNumberFormat="1" applyFont="1" applyFill="1" applyBorder="1" applyAlignment="1">
      <alignment vertical="center"/>
    </xf>
    <xf numFmtId="0" fontId="4" fillId="6" borderId="9" xfId="0" applyNumberFormat="1" applyFont="1" applyFill="1" applyBorder="1" applyAlignment="1">
      <alignment vertical="center"/>
    </xf>
    <xf numFmtId="0" fontId="6" fillId="6" borderId="9" xfId="0" applyFont="1" applyFill="1" applyBorder="1" applyAlignment="1">
      <alignment horizontal="center" vertical="center"/>
    </xf>
    <xf numFmtId="0" fontId="8" fillId="6" borderId="9" xfId="0" applyNumberFormat="1" applyFont="1" applyFill="1" applyBorder="1" applyAlignment="1">
      <alignment horizontal="left" vertical="center"/>
    </xf>
    <xf numFmtId="0" fontId="8" fillId="6" borderId="9" xfId="0" applyNumberFormat="1" applyFont="1" applyFill="1" applyBorder="1" applyAlignment="1">
      <alignment horizontal="left" vertical="center" shrinkToFit="1"/>
    </xf>
    <xf numFmtId="0" fontId="8" fillId="6" borderId="9" xfId="0" applyFont="1" applyFill="1" applyBorder="1" applyAlignment="1">
      <alignment horizontal="center" vertical="center"/>
    </xf>
    <xf numFmtId="0" fontId="4" fillId="7" borderId="9" xfId="0" applyFont="1" applyFill="1" applyBorder="1" applyAlignment="1">
      <alignment horizontal="center" vertical="center"/>
    </xf>
    <xf numFmtId="49" fontId="4" fillId="7" borderId="9" xfId="0" applyNumberFormat="1" applyFont="1" applyFill="1" applyBorder="1" applyAlignment="1">
      <alignment vertical="center"/>
    </xf>
    <xf numFmtId="49" fontId="4" fillId="6" borderId="9" xfId="0" applyNumberFormat="1" applyFont="1" applyFill="1" applyBorder="1" applyAlignment="1">
      <alignment horizontal="left" vertical="center"/>
    </xf>
    <xf numFmtId="49" fontId="4" fillId="0" borderId="9" xfId="0" applyNumberFormat="1" applyFont="1" applyFill="1" applyBorder="1" applyAlignment="1">
      <alignment vertical="center"/>
    </xf>
    <xf numFmtId="0" fontId="6" fillId="5" borderId="0" xfId="0" applyFont="1" applyFill="1">
      <alignment vertical="center"/>
    </xf>
    <xf numFmtId="0" fontId="4" fillId="5" borderId="16" xfId="0" applyFont="1" applyFill="1" applyBorder="1">
      <alignment vertical="center"/>
    </xf>
    <xf numFmtId="0" fontId="4" fillId="5" borderId="17" xfId="0" applyFont="1" applyFill="1" applyBorder="1">
      <alignment vertical="center"/>
    </xf>
    <xf numFmtId="0" fontId="4" fillId="5" borderId="18" xfId="0" applyFont="1" applyFill="1" applyBorder="1">
      <alignment vertical="center"/>
    </xf>
    <xf numFmtId="0" fontId="4" fillId="5" borderId="15" xfId="0" applyFont="1" applyFill="1" applyBorder="1">
      <alignment vertical="center"/>
    </xf>
    <xf numFmtId="0" fontId="9" fillId="5" borderId="0" xfId="0" applyFont="1" applyFill="1">
      <alignment vertical="center"/>
    </xf>
    <xf numFmtId="0" fontId="10" fillId="5" borderId="0" xfId="1" applyFont="1" applyFill="1" applyBorder="1" applyAlignment="1">
      <alignment horizontal="center" vertical="center"/>
    </xf>
    <xf numFmtId="0" fontId="10" fillId="5" borderId="0" xfId="1" applyFont="1" applyFill="1" applyBorder="1" applyAlignment="1">
      <alignment vertical="center"/>
    </xf>
    <xf numFmtId="0" fontId="4" fillId="6" borderId="8" xfId="0" applyFont="1" applyFill="1" applyBorder="1" applyAlignment="1">
      <alignment horizontal="distributed" vertical="center"/>
    </xf>
    <xf numFmtId="0" fontId="4" fillId="6" borderId="5" xfId="0" applyFont="1" applyFill="1" applyBorder="1" applyAlignment="1">
      <alignment horizontal="distributed" vertical="center"/>
    </xf>
    <xf numFmtId="0" fontId="4" fillId="6" borderId="7" xfId="0" applyFont="1" applyFill="1" applyBorder="1" applyAlignment="1">
      <alignment horizontal="distributed" vertical="center"/>
    </xf>
    <xf numFmtId="0" fontId="4" fillId="9" borderId="8" xfId="0" applyFont="1" applyFill="1" applyBorder="1" applyAlignment="1">
      <alignment horizontal="center"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10" fillId="10" borderId="6" xfId="2" applyFont="1" applyFill="1" applyBorder="1" applyAlignment="1">
      <alignment horizontal="left" vertical="center"/>
    </xf>
    <xf numFmtId="0" fontId="10" fillId="6" borderId="19" xfId="0" applyFont="1" applyFill="1" applyBorder="1" applyAlignment="1">
      <alignment horizontal="left" vertical="center"/>
    </xf>
    <xf numFmtId="0" fontId="10" fillId="6" borderId="20" xfId="0" applyFont="1" applyFill="1" applyBorder="1" applyAlignment="1">
      <alignment horizontal="left" vertical="center"/>
    </xf>
    <xf numFmtId="0" fontId="10" fillId="6" borderId="21" xfId="0" applyFont="1" applyFill="1" applyBorder="1" applyAlignment="1">
      <alignment horizontal="left" vertical="center"/>
    </xf>
    <xf numFmtId="0" fontId="10" fillId="0" borderId="15" xfId="0" applyFont="1" applyFill="1" applyBorder="1" applyAlignment="1">
      <alignment horizontal="left" vertical="center"/>
    </xf>
    <xf numFmtId="0" fontId="11" fillId="5" borderId="0" xfId="1" applyFont="1" applyFill="1" applyBorder="1" applyAlignment="1">
      <alignment horizontal="center" vertical="center"/>
    </xf>
    <xf numFmtId="0" fontId="4" fillId="6" borderId="9" xfId="0" applyFont="1" applyFill="1" applyBorder="1" applyAlignment="1">
      <alignment horizontal="distributed" vertical="center"/>
    </xf>
    <xf numFmtId="0" fontId="4" fillId="6" borderId="10" xfId="0" applyFont="1" applyFill="1" applyBorder="1" applyAlignment="1">
      <alignment horizontal="distributed" vertical="center"/>
    </xf>
    <xf numFmtId="0" fontId="4" fillId="6" borderId="12" xfId="0" applyFont="1" applyFill="1" applyBorder="1" applyAlignment="1">
      <alignment horizontal="distributed" vertical="center"/>
    </xf>
    <xf numFmtId="0" fontId="4" fillId="9" borderId="13" xfId="0" applyFont="1" applyFill="1" applyBorder="1" applyAlignment="1">
      <alignment horizontal="center" vertical="center"/>
    </xf>
    <xf numFmtId="0" fontId="10" fillId="5" borderId="15" xfId="0" applyFont="1" applyFill="1" applyBorder="1" applyAlignment="1">
      <alignment horizontal="left" vertical="center"/>
    </xf>
    <xf numFmtId="0" fontId="10" fillId="5" borderId="0" xfId="0" applyFont="1" applyFill="1" applyBorder="1" applyAlignment="1">
      <alignment horizontal="left" vertical="center"/>
    </xf>
    <xf numFmtId="0" fontId="10" fillId="5" borderId="14" xfId="0" applyFont="1" applyFill="1" applyBorder="1" applyAlignment="1">
      <alignment horizontal="left" vertical="center"/>
    </xf>
    <xf numFmtId="0" fontId="10" fillId="5" borderId="13" xfId="0" applyFont="1" applyFill="1" applyBorder="1" applyAlignment="1">
      <alignment horizontal="left" vertical="center"/>
    </xf>
    <xf numFmtId="0" fontId="10" fillId="10" borderId="0" xfId="2" applyFont="1" applyFill="1" applyBorder="1" applyAlignment="1">
      <alignment horizontal="left" vertical="center"/>
    </xf>
    <xf numFmtId="0" fontId="11" fillId="5" borderId="0" xfId="1" applyFont="1" applyFill="1" applyBorder="1" applyAlignment="1">
      <alignment vertical="center"/>
    </xf>
    <xf numFmtId="0" fontId="10" fillId="5" borderId="0" xfId="1" applyFont="1" applyFill="1" applyBorder="1" applyAlignment="1">
      <alignment horizontal="left" vertical="center" indent="1"/>
    </xf>
    <xf numFmtId="176" fontId="4" fillId="0" borderId="1" xfId="0" applyNumberFormat="1" applyFont="1" applyFill="1" applyBorder="1" applyAlignment="1">
      <alignment horizontal="center" vertical="center"/>
    </xf>
    <xf numFmtId="49" fontId="4" fillId="6" borderId="8" xfId="0" applyNumberFormat="1" applyFont="1" applyFill="1" applyBorder="1" applyAlignment="1">
      <alignment horizontal="center" vertical="center"/>
    </xf>
    <xf numFmtId="176" fontId="4" fillId="6" borderId="9" xfId="0" applyNumberFormat="1" applyFont="1" applyFill="1" applyBorder="1" applyAlignment="1">
      <alignment horizontal="center" vertical="center"/>
    </xf>
    <xf numFmtId="0" fontId="10" fillId="6" borderId="22" xfId="0" applyFont="1" applyFill="1" applyBorder="1" applyAlignment="1">
      <alignment horizontal="left" vertical="center"/>
    </xf>
    <xf numFmtId="0" fontId="10" fillId="6" borderId="23" xfId="0" applyFont="1" applyFill="1" applyBorder="1" applyAlignment="1">
      <alignment horizontal="left" vertical="center"/>
    </xf>
    <xf numFmtId="0" fontId="10" fillId="6" borderId="24" xfId="0" applyFont="1" applyFill="1" applyBorder="1" applyAlignment="1">
      <alignment horizontal="left" vertical="center"/>
    </xf>
    <xf numFmtId="0" fontId="4" fillId="6"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4" fillId="9" borderId="9" xfId="0" applyFont="1" applyFill="1" applyBorder="1" applyAlignment="1">
      <alignment horizontal="center" vertical="center"/>
    </xf>
    <xf numFmtId="0" fontId="10" fillId="5" borderId="10" xfId="0" applyFont="1" applyFill="1" applyBorder="1" applyAlignment="1">
      <alignment horizontal="lef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9" xfId="0" applyFont="1" applyFill="1" applyBorder="1" applyAlignment="1">
      <alignment horizontal="left" vertical="center"/>
    </xf>
    <xf numFmtId="0" fontId="10" fillId="10" borderId="11" xfId="2" applyFont="1" applyFill="1" applyBorder="1" applyAlignment="1">
      <alignment horizontal="left" vertical="center"/>
    </xf>
    <xf numFmtId="0" fontId="13" fillId="0" borderId="0" xfId="1" applyFont="1" applyAlignment="1">
      <alignment horizontal="righ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Border="1" applyAlignment="1">
      <alignment horizontal="center" vertical="center"/>
    </xf>
    <xf numFmtId="0" fontId="15" fillId="0" borderId="28" xfId="1" applyFont="1" applyBorder="1" applyAlignment="1">
      <alignment horizontal="center" vertical="center"/>
    </xf>
    <xf numFmtId="0" fontId="14" fillId="0" borderId="29" xfId="1" applyFont="1" applyBorder="1" applyAlignment="1">
      <alignment horizontal="left" vertical="center"/>
    </xf>
    <xf numFmtId="178" fontId="14" fillId="0" borderId="30" xfId="1" applyNumberFormat="1" applyFont="1" applyBorder="1" applyAlignment="1">
      <alignment horizontal="center" vertical="center"/>
    </xf>
    <xf numFmtId="0" fontId="14" fillId="0" borderId="31" xfId="1" applyFont="1" applyBorder="1" applyAlignment="1">
      <alignment horizontal="right" vertical="center"/>
    </xf>
    <xf numFmtId="0" fontId="14" fillId="0" borderId="32" xfId="1" applyFont="1" applyBorder="1" applyAlignment="1">
      <alignment horizontal="center" vertical="center"/>
    </xf>
    <xf numFmtId="0" fontId="10" fillId="0" borderId="33" xfId="1" quotePrefix="1" applyFont="1" applyBorder="1" applyAlignment="1">
      <alignment horizontal="right" vertical="center"/>
    </xf>
    <xf numFmtId="49" fontId="10" fillId="0" borderId="33" xfId="1" quotePrefix="1" applyNumberFormat="1" applyFont="1" applyBorder="1" applyAlignment="1">
      <alignment horizontal="right" vertical="center"/>
    </xf>
    <xf numFmtId="0" fontId="14" fillId="0" borderId="31" xfId="1" quotePrefix="1" applyFont="1" applyBorder="1" applyAlignment="1">
      <alignment horizontal="right" vertical="center"/>
    </xf>
    <xf numFmtId="0" fontId="14" fillId="0" borderId="34" xfId="1" applyFont="1" applyBorder="1" applyAlignment="1">
      <alignment horizontal="center" vertical="center"/>
    </xf>
    <xf numFmtId="0" fontId="10" fillId="0" borderId="35" xfId="1" quotePrefix="1" applyFont="1" applyBorder="1" applyAlignment="1">
      <alignment horizontal="right" vertical="center"/>
    </xf>
    <xf numFmtId="0" fontId="14" fillId="0" borderId="31" xfId="1" applyFont="1" applyBorder="1" applyAlignment="1">
      <alignment horizontal="left" vertical="center"/>
    </xf>
    <xf numFmtId="49" fontId="10" fillId="0" borderId="36" xfId="1" quotePrefix="1" applyNumberFormat="1" applyFont="1" applyFill="1" applyBorder="1" applyAlignment="1">
      <alignment horizontal="right" vertical="center"/>
    </xf>
    <xf numFmtId="0" fontId="14" fillId="0" borderId="0" xfId="1" applyFont="1" applyAlignment="1">
      <alignment horizontal="right" vertical="center"/>
    </xf>
    <xf numFmtId="0" fontId="14" fillId="0" borderId="0" xfId="1" applyFont="1" applyAlignment="1">
      <alignment horizontal="center" vertical="center"/>
    </xf>
    <xf numFmtId="0" fontId="14" fillId="0" borderId="37" xfId="1" applyFont="1" applyBorder="1" applyAlignment="1">
      <alignment horizontal="left" vertical="center"/>
    </xf>
    <xf numFmtId="178" fontId="14" fillId="0" borderId="28" xfId="1" applyNumberFormat="1" applyFont="1" applyBorder="1" applyAlignment="1">
      <alignment horizontal="center" vertical="center"/>
    </xf>
    <xf numFmtId="0" fontId="14" fillId="0" borderId="38" xfId="1" applyFont="1" applyBorder="1" applyAlignment="1">
      <alignment horizontal="center" vertical="center"/>
    </xf>
    <xf numFmtId="0" fontId="10" fillId="0" borderId="2" xfId="1" quotePrefix="1" applyFont="1" applyBorder="1" applyAlignment="1">
      <alignment horizontal="center" vertical="center" textRotation="255"/>
    </xf>
    <xf numFmtId="0" fontId="10" fillId="0" borderId="3" xfId="1" quotePrefix="1" applyFont="1" applyBorder="1" applyAlignment="1">
      <alignment horizontal="center" vertical="center" textRotation="255"/>
    </xf>
    <xf numFmtId="0" fontId="10" fillId="0" borderId="4" xfId="1" quotePrefix="1" applyFont="1" applyBorder="1" applyAlignment="1">
      <alignment horizontal="center" vertical="center" textRotation="255"/>
    </xf>
    <xf numFmtId="0" fontId="10" fillId="0" borderId="39" xfId="1" quotePrefix="1" applyFont="1" applyBorder="1" applyAlignment="1">
      <alignment horizontal="center" vertical="center" textRotation="255"/>
    </xf>
    <xf numFmtId="0" fontId="14" fillId="0" borderId="31" xfId="1" quotePrefix="1" applyFont="1" applyBorder="1" applyAlignment="1">
      <alignment horizontal="center" vertical="center" textRotation="255"/>
    </xf>
    <xf numFmtId="0" fontId="14" fillId="0" borderId="40" xfId="1" applyFont="1" applyBorder="1" applyAlignment="1">
      <alignment horizontal="center" vertical="center"/>
    </xf>
    <xf numFmtId="0" fontId="10" fillId="0" borderId="2" xfId="1" applyFont="1" applyFill="1" applyBorder="1" applyAlignment="1">
      <alignment horizontal="center" vertical="center" textRotation="255" wrapText="1"/>
    </xf>
    <xf numFmtId="0" fontId="10" fillId="0" borderId="3" xfId="1" applyFont="1" applyFill="1" applyBorder="1" applyAlignment="1">
      <alignment horizontal="center" vertical="center" textRotation="255" wrapText="1"/>
    </xf>
    <xf numFmtId="0" fontId="10" fillId="0" borderId="3" xfId="1" applyFont="1" applyFill="1" applyBorder="1" applyAlignment="1">
      <alignment horizontal="center" vertical="center" textRotation="255"/>
    </xf>
    <xf numFmtId="0" fontId="10" fillId="0" borderId="39" xfId="1" applyFont="1" applyFill="1" applyBorder="1" applyAlignment="1">
      <alignment horizontal="center" vertical="center" textRotation="255"/>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4" fillId="0" borderId="31" xfId="1" applyFont="1" applyBorder="1" applyAlignment="1">
      <alignment horizontal="center" vertical="center"/>
    </xf>
    <xf numFmtId="0" fontId="10" fillId="0" borderId="8" xfId="1" applyFont="1" applyBorder="1" applyAlignment="1">
      <alignment horizontal="left" vertical="center"/>
    </xf>
    <xf numFmtId="0" fontId="10" fillId="0" borderId="41" xfId="1" applyFont="1" applyFill="1" applyBorder="1" applyAlignment="1">
      <alignment horizontal="left" vertical="center"/>
    </xf>
    <xf numFmtId="0" fontId="14" fillId="0" borderId="31" xfId="1" applyFont="1" applyFill="1" applyBorder="1" applyAlignment="1">
      <alignment vertical="center"/>
    </xf>
    <xf numFmtId="0" fontId="10" fillId="0" borderId="8" xfId="1" applyFont="1" applyBorder="1" applyAlignment="1">
      <alignment vertical="center"/>
    </xf>
    <xf numFmtId="0" fontId="10" fillId="0" borderId="13" xfId="1" applyFont="1" applyBorder="1" applyAlignment="1">
      <alignment horizontal="left" vertical="center"/>
    </xf>
    <xf numFmtId="0" fontId="13" fillId="0" borderId="0" xfId="1" applyFont="1" applyAlignment="1">
      <alignment horizontal="center" vertical="center"/>
    </xf>
    <xf numFmtId="0" fontId="14" fillId="0" borderId="0" xfId="1" applyFont="1" applyBorder="1" applyAlignment="1">
      <alignment horizontal="left" vertical="center" shrinkToFit="1"/>
    </xf>
    <xf numFmtId="0" fontId="16" fillId="0" borderId="0" xfId="1" applyFont="1" applyBorder="1" applyAlignment="1">
      <alignment horizontal="center" vertical="center"/>
    </xf>
    <xf numFmtId="0" fontId="16" fillId="0" borderId="28" xfId="1" applyFont="1" applyBorder="1" applyAlignment="1">
      <alignment horizontal="center" vertical="center"/>
    </xf>
    <xf numFmtId="0" fontId="10" fillId="0" borderId="42" xfId="1" applyFont="1" applyFill="1" applyBorder="1" applyAlignment="1">
      <alignment horizontal="left" vertical="center"/>
    </xf>
    <xf numFmtId="0" fontId="14" fillId="0" borderId="14" xfId="1" applyFont="1" applyBorder="1" applyAlignment="1">
      <alignment horizontal="distributed" vertical="center" indent="1"/>
    </xf>
    <xf numFmtId="0" fontId="14" fillId="0" borderId="13" xfId="1" applyFont="1" applyBorder="1" applyAlignment="1">
      <alignment horizontal="distributed" vertical="center" indent="1"/>
    </xf>
    <xf numFmtId="0" fontId="14" fillId="0" borderId="37" xfId="1" applyFont="1" applyBorder="1" applyAlignment="1">
      <alignment horizontal="left" vertical="center" shrinkToFit="1"/>
    </xf>
    <xf numFmtId="0" fontId="16" fillId="0" borderId="37" xfId="1" applyFont="1" applyBorder="1" applyAlignment="1">
      <alignment horizontal="center" vertical="center"/>
    </xf>
    <xf numFmtId="0" fontId="16" fillId="0" borderId="43" xfId="1" applyFont="1" applyBorder="1" applyAlignment="1">
      <alignment horizontal="center" vertical="center"/>
    </xf>
    <xf numFmtId="0" fontId="10" fillId="0" borderId="13" xfId="1" applyFont="1" applyBorder="1" applyAlignment="1">
      <alignment vertical="center"/>
    </xf>
    <xf numFmtId="0" fontId="13" fillId="0" borderId="0" xfId="1" applyFont="1" applyBorder="1" applyAlignment="1">
      <alignment vertical="center"/>
    </xf>
    <xf numFmtId="0" fontId="17" fillId="0" borderId="29" xfId="1" applyFont="1" applyBorder="1" applyAlignment="1">
      <alignment vertical="center"/>
    </xf>
    <xf numFmtId="0" fontId="17" fillId="0" borderId="30" xfId="1" applyFont="1" applyBorder="1" applyAlignment="1">
      <alignment vertical="center"/>
    </xf>
    <xf numFmtId="0" fontId="14" fillId="0" borderId="14" xfId="1" applyFont="1" applyBorder="1" applyAlignment="1" applyProtection="1">
      <alignment horizontal="left" vertical="center"/>
      <protection locked="0"/>
    </xf>
    <xf numFmtId="0" fontId="14" fillId="0" borderId="13" xfId="1" applyFont="1" applyBorder="1" applyAlignment="1" applyProtection="1">
      <alignment horizontal="left" vertical="center"/>
      <protection locked="0"/>
    </xf>
    <xf numFmtId="0" fontId="13" fillId="0" borderId="0" xfId="1" applyFont="1" applyBorder="1" applyAlignment="1" applyProtection="1">
      <alignment vertical="center"/>
      <protection locked="0"/>
    </xf>
    <xf numFmtId="0" fontId="14" fillId="0" borderId="0" xfId="1" applyFont="1" applyBorder="1" applyAlignment="1">
      <alignment horizontal="center" vertical="center"/>
    </xf>
    <xf numFmtId="0" fontId="10" fillId="0" borderId="0" xfId="0" applyFont="1" applyFill="1" applyBorder="1" applyAlignment="1">
      <alignment horizontal="left" vertical="center"/>
    </xf>
    <xf numFmtId="0" fontId="10" fillId="0" borderId="28" xfId="1" applyFont="1" applyBorder="1" applyAlignment="1">
      <alignment horizontal="left"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4" fillId="0" borderId="44" xfId="1" applyFont="1" applyBorder="1" applyAlignment="1">
      <alignment horizontal="center" vertical="center"/>
    </xf>
    <xf numFmtId="0" fontId="10" fillId="0" borderId="9" xfId="1" applyFont="1" applyBorder="1" applyAlignment="1">
      <alignment horizontal="left" vertical="center"/>
    </xf>
    <xf numFmtId="0" fontId="10" fillId="0" borderId="45" xfId="1" applyFont="1" applyFill="1" applyBorder="1" applyAlignment="1">
      <alignment horizontal="left" vertical="center"/>
    </xf>
    <xf numFmtId="0" fontId="10" fillId="0" borderId="9" xfId="1" applyFont="1" applyBorder="1" applyAlignment="1">
      <alignment vertical="center"/>
    </xf>
    <xf numFmtId="0" fontId="18" fillId="0" borderId="46" xfId="1" applyFont="1" applyBorder="1" applyAlignment="1">
      <alignment horizontal="center" vertical="center"/>
    </xf>
    <xf numFmtId="0" fontId="10" fillId="0" borderId="37" xfId="1" applyFont="1" applyBorder="1" applyAlignment="1">
      <alignment horizontal="center" vertical="center"/>
    </xf>
    <xf numFmtId="0" fontId="10" fillId="0" borderId="43" xfId="1" applyFont="1" applyBorder="1" applyAlignment="1">
      <alignment horizontal="center" vertical="center"/>
    </xf>
    <xf numFmtId="0" fontId="14" fillId="0" borderId="47" xfId="1" applyFont="1" applyBorder="1" applyAlignment="1">
      <alignment horizontal="center" vertical="center"/>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51" xfId="1" applyFont="1" applyFill="1" applyBorder="1" applyAlignment="1">
      <alignment horizontal="center" vertical="center"/>
    </xf>
    <xf numFmtId="0" fontId="9" fillId="0" borderId="0" xfId="1" applyFont="1" applyAlignment="1">
      <alignment horizontal="right" vertical="center"/>
    </xf>
    <xf numFmtId="0" fontId="9" fillId="0" borderId="0" xfId="1" applyFont="1" applyAlignment="1">
      <alignment horizontal="right"/>
    </xf>
    <xf numFmtId="0" fontId="18" fillId="0" borderId="0" xfId="1" applyFont="1" applyBorder="1" applyAlignment="1">
      <alignment horizontal="center" vertical="center"/>
    </xf>
    <xf numFmtId="0" fontId="14" fillId="0" borderId="0" xfId="1" applyFont="1" applyBorder="1" applyAlignment="1">
      <alignment horizontal="left" vertical="center"/>
    </xf>
    <xf numFmtId="0" fontId="19" fillId="0" borderId="0" xfId="1" applyFont="1" applyBorder="1" applyAlignment="1">
      <alignment horizontal="center" vertical="center"/>
    </xf>
    <xf numFmtId="0" fontId="15" fillId="5" borderId="0" xfId="1" applyFont="1" applyFill="1" applyAlignment="1">
      <alignment horizontal="center" vertical="center"/>
    </xf>
    <xf numFmtId="0" fontId="10" fillId="5" borderId="1" xfId="1" applyFont="1" applyFill="1" applyBorder="1" applyAlignment="1">
      <alignment horizontal="center" vertical="center"/>
    </xf>
    <xf numFmtId="0" fontId="10" fillId="5" borderId="0" xfId="1" applyFont="1" applyFill="1" applyAlignment="1">
      <alignment horizontal="center" vertical="center"/>
    </xf>
    <xf numFmtId="0" fontId="10" fillId="5" borderId="2" xfId="1" applyFont="1" applyFill="1" applyBorder="1" applyAlignment="1">
      <alignment horizontal="center" vertical="center"/>
    </xf>
    <xf numFmtId="0" fontId="10" fillId="5" borderId="5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9" fillId="5" borderId="0" xfId="1" applyFont="1" applyFill="1" applyAlignment="1">
      <alignment horizontal="left" vertical="center"/>
    </xf>
    <xf numFmtId="0" fontId="10" fillId="5" borderId="53" xfId="1" applyFont="1" applyFill="1" applyBorder="1" applyAlignment="1">
      <alignment horizontal="center" vertical="center"/>
    </xf>
    <xf numFmtId="0" fontId="10" fillId="5" borderId="54" xfId="1" applyFont="1" applyFill="1" applyBorder="1" applyAlignment="1">
      <alignment horizontal="center" vertical="center"/>
    </xf>
    <xf numFmtId="0" fontId="10" fillId="5" borderId="55" xfId="1" applyFont="1" applyFill="1" applyBorder="1" applyAlignment="1">
      <alignment horizontal="center" vertical="center"/>
    </xf>
    <xf numFmtId="0" fontId="10" fillId="5" borderId="56" xfId="1" applyFont="1" applyFill="1" applyBorder="1" applyAlignment="1">
      <alignment horizontal="center" vertical="center"/>
    </xf>
    <xf numFmtId="0" fontId="10" fillId="5" borderId="57" xfId="1" applyFont="1" applyFill="1" applyBorder="1" applyAlignment="1">
      <alignment horizontal="center" vertical="center"/>
    </xf>
    <xf numFmtId="0" fontId="10" fillId="5" borderId="0" xfId="1" applyFont="1" applyFill="1">
      <alignment vertical="center"/>
    </xf>
    <xf numFmtId="0" fontId="10" fillId="5" borderId="0" xfId="1" applyFont="1" applyFill="1" applyAlignment="1">
      <alignment horizontal="right" vertical="center"/>
    </xf>
    <xf numFmtId="0" fontId="18" fillId="5" borderId="0" xfId="1" applyFont="1" applyFill="1" applyAlignment="1">
      <alignment vertical="center"/>
    </xf>
    <xf numFmtId="0" fontId="10" fillId="5" borderId="58" xfId="1" applyFont="1" applyFill="1" applyBorder="1" applyAlignment="1">
      <alignment horizontal="left" vertical="center" indent="1"/>
    </xf>
    <xf numFmtId="0" fontId="10" fillId="5" borderId="59" xfId="1" applyFont="1" applyFill="1" applyBorder="1" applyAlignment="1">
      <alignment horizontal="left" vertical="center" indent="1"/>
    </xf>
    <xf numFmtId="0" fontId="10" fillId="5" borderId="60" xfId="1" applyFont="1" applyFill="1" applyBorder="1" applyAlignment="1">
      <alignment horizontal="left" vertical="center" indent="1"/>
    </xf>
    <xf numFmtId="0" fontId="20" fillId="5" borderId="61" xfId="1" applyFont="1" applyFill="1" applyBorder="1" applyAlignment="1">
      <alignment vertical="center"/>
    </xf>
    <xf numFmtId="0" fontId="20" fillId="5" borderId="62" xfId="1" applyFont="1" applyFill="1" applyBorder="1" applyAlignment="1">
      <alignment vertical="center"/>
    </xf>
    <xf numFmtId="0" fontId="20" fillId="5" borderId="62" xfId="1" applyFont="1" applyFill="1" applyBorder="1" applyAlignment="1">
      <alignment horizontal="left" vertical="center" indent="1"/>
    </xf>
    <xf numFmtId="0" fontId="10" fillId="5" borderId="63" xfId="1" applyFont="1" applyFill="1" applyBorder="1" applyAlignment="1">
      <alignment horizontal="left" vertical="center" indent="1"/>
    </xf>
    <xf numFmtId="0" fontId="4" fillId="5" borderId="14" xfId="1" applyFont="1" applyFill="1" applyBorder="1" applyAlignment="1">
      <alignment horizontal="left" vertical="center" indent="1" shrinkToFit="1"/>
    </xf>
    <xf numFmtId="0" fontId="4" fillId="5" borderId="0" xfId="1" applyFont="1" applyFill="1" applyBorder="1">
      <alignment vertical="center"/>
    </xf>
    <xf numFmtId="0" fontId="10" fillId="5" borderId="64" xfId="1" applyFont="1" applyFill="1" applyBorder="1" applyAlignment="1">
      <alignment horizontal="left" vertical="center" indent="1"/>
    </xf>
    <xf numFmtId="0" fontId="10" fillId="5" borderId="65" xfId="1" applyFont="1" applyFill="1" applyBorder="1" applyAlignment="1">
      <alignment horizontal="left" vertical="center" indent="1"/>
    </xf>
    <xf numFmtId="0" fontId="10" fillId="5" borderId="66" xfId="1" applyFont="1" applyFill="1" applyBorder="1" applyAlignment="1">
      <alignment horizontal="left" vertical="center" indent="1"/>
    </xf>
    <xf numFmtId="0" fontId="10" fillId="5" borderId="67" xfId="1" applyFont="1" applyFill="1" applyBorder="1" applyAlignment="1">
      <alignment horizontal="left" vertical="center" indent="1"/>
    </xf>
    <xf numFmtId="0" fontId="10" fillId="5" borderId="68" xfId="1" applyFont="1" applyFill="1" applyBorder="1" applyAlignment="1">
      <alignment horizontal="left" vertical="center" indent="1"/>
    </xf>
    <xf numFmtId="0" fontId="10" fillId="5" borderId="69" xfId="1" applyFont="1" applyFill="1" applyBorder="1" applyAlignment="1">
      <alignment horizontal="left" vertical="center" indent="1"/>
    </xf>
    <xf numFmtId="0" fontId="10" fillId="5" borderId="0" xfId="1" applyFont="1" applyFill="1" applyAlignment="1">
      <alignment vertical="center"/>
    </xf>
    <xf numFmtId="0" fontId="10" fillId="5" borderId="70" xfId="1" applyFont="1" applyFill="1" applyBorder="1" applyAlignment="1">
      <alignment horizontal="left" vertical="center" indent="1"/>
    </xf>
    <xf numFmtId="0" fontId="10" fillId="5" borderId="71" xfId="1" applyFont="1" applyFill="1" applyBorder="1" applyAlignment="1">
      <alignment horizontal="left" vertical="center" indent="1"/>
    </xf>
    <xf numFmtId="0" fontId="10" fillId="5" borderId="72" xfId="1" applyFont="1" applyFill="1" applyBorder="1" applyAlignment="1">
      <alignment horizontal="left" vertical="center" indent="1"/>
    </xf>
    <xf numFmtId="0" fontId="10" fillId="5" borderId="73" xfId="1" applyFont="1" applyFill="1" applyBorder="1" applyAlignment="1">
      <alignment horizontal="left" vertical="center" indent="1"/>
    </xf>
    <xf numFmtId="0" fontId="10" fillId="5" borderId="74" xfId="1" applyFont="1" applyFill="1" applyBorder="1" applyAlignment="1">
      <alignment horizontal="left" vertical="center" indent="1"/>
    </xf>
    <xf numFmtId="0" fontId="10" fillId="5" borderId="75" xfId="1" applyFont="1" applyFill="1" applyBorder="1" applyAlignment="1">
      <alignment horizontal="left" vertical="center" indent="1"/>
    </xf>
    <xf numFmtId="0" fontId="0" fillId="0" borderId="0" xfId="0" applyNumberFormat="1" applyFont="1">
      <alignment vertical="center"/>
    </xf>
    <xf numFmtId="0" fontId="0" fillId="0" borderId="0" xfId="0" applyNumberFormat="1" applyFont="1" applyAlignment="1">
      <alignment vertical="center"/>
    </xf>
    <xf numFmtId="0" fontId="0" fillId="0" borderId="0" xfId="0" applyNumberFormat="1" applyFont="1" applyAlignment="1">
      <alignment horizontal="center" vertical="center"/>
    </xf>
    <xf numFmtId="0" fontId="21" fillId="0" borderId="0" xfId="0" applyNumberFormat="1" applyFont="1" applyAlignment="1">
      <alignment horizontal="center" vertical="center"/>
    </xf>
    <xf numFmtId="0" fontId="0" fillId="0" borderId="0" xfId="0" applyNumberFormat="1" applyFont="1" applyAlignment="1">
      <alignment vertical="center" wrapText="1"/>
    </xf>
    <xf numFmtId="49" fontId="0" fillId="0" borderId="76" xfId="0" applyNumberFormat="1" applyFont="1" applyBorder="1" applyAlignment="1">
      <alignment horizontal="center" vertical="center"/>
    </xf>
    <xf numFmtId="49" fontId="0" fillId="0" borderId="77" xfId="0" quotePrefix="1" applyNumberFormat="1" applyFont="1" applyBorder="1" applyAlignment="1">
      <alignment horizontal="center" vertical="center"/>
    </xf>
    <xf numFmtId="49" fontId="0" fillId="0" borderId="6" xfId="0" quotePrefix="1" applyNumberFormat="1" applyFont="1" applyBorder="1" applyAlignment="1">
      <alignment horizontal="center" vertical="center"/>
    </xf>
    <xf numFmtId="49" fontId="0" fillId="0" borderId="78" xfId="0" quotePrefix="1" applyNumberFormat="1" applyFont="1" applyBorder="1" applyAlignment="1">
      <alignment horizontal="center" vertical="center"/>
    </xf>
    <xf numFmtId="49" fontId="0" fillId="0" borderId="62" xfId="0" quotePrefix="1" applyNumberFormat="1" applyFont="1" applyBorder="1" applyAlignment="1">
      <alignment horizontal="center" vertical="center"/>
    </xf>
    <xf numFmtId="49" fontId="0" fillId="0" borderId="6" xfId="0" applyNumberFormat="1" applyFont="1" applyBorder="1" applyAlignment="1">
      <alignment horizontal="center" vertical="center"/>
    </xf>
    <xf numFmtId="49" fontId="0" fillId="0" borderId="78" xfId="0" applyNumberFormat="1" applyFont="1" applyBorder="1" applyAlignment="1">
      <alignment horizontal="center" vertical="center"/>
    </xf>
    <xf numFmtId="49" fontId="0" fillId="0" borderId="7" xfId="0" applyNumberFormat="1" applyFont="1" applyBorder="1" applyAlignment="1">
      <alignment horizontal="center" vertical="center"/>
    </xf>
    <xf numFmtId="49" fontId="0" fillId="0" borderId="79" xfId="0" applyNumberFormat="1" applyFont="1" applyBorder="1" applyAlignment="1">
      <alignment horizontal="center" vertical="center"/>
    </xf>
    <xf numFmtId="49" fontId="0" fillId="0" borderId="80" xfId="0" quotePrefix="1" applyNumberFormat="1" applyFont="1" applyBorder="1" applyAlignment="1">
      <alignment horizontal="center" vertical="center"/>
    </xf>
    <xf numFmtId="49" fontId="0" fillId="0" borderId="0" xfId="0" quotePrefix="1" applyNumberFormat="1" applyFont="1" applyBorder="1" applyAlignment="1">
      <alignment horizontal="center" vertical="center"/>
    </xf>
    <xf numFmtId="49" fontId="0" fillId="0" borderId="81" xfId="0" quotePrefix="1" applyNumberFormat="1" applyFont="1" applyBorder="1" applyAlignment="1">
      <alignment horizontal="center" vertical="center"/>
    </xf>
    <xf numFmtId="49" fontId="0" fillId="0" borderId="68" xfId="0" applyNumberFormat="1" applyFont="1" applyBorder="1" applyAlignment="1">
      <alignment horizontal="center" vertical="center"/>
    </xf>
    <xf numFmtId="49" fontId="0" fillId="0" borderId="80" xfId="0" applyNumberFormat="1" applyFont="1" applyBorder="1" applyAlignment="1">
      <alignment horizontal="center" vertical="center"/>
    </xf>
    <xf numFmtId="49" fontId="0" fillId="0" borderId="0" xfId="0" applyNumberFormat="1" applyFont="1" applyBorder="1" applyAlignment="1">
      <alignment horizontal="center" vertical="center"/>
    </xf>
    <xf numFmtId="49" fontId="0" fillId="0" borderId="81" xfId="0" applyNumberFormat="1" applyFont="1" applyBorder="1" applyAlignment="1">
      <alignment horizontal="center" vertical="center"/>
    </xf>
    <xf numFmtId="49" fontId="0" fillId="0" borderId="14" xfId="0" applyNumberFormat="1" applyFont="1" applyBorder="1" applyAlignment="1">
      <alignment horizontal="center" vertical="center"/>
    </xf>
    <xf numFmtId="0" fontId="0" fillId="0" borderId="0" xfId="0" applyNumberFormat="1" applyFont="1" applyAlignment="1">
      <alignment horizontal="left" vertical="center" wrapText="1"/>
    </xf>
    <xf numFmtId="0" fontId="0" fillId="0" borderId="79" xfId="0" applyNumberFormat="1" applyFont="1" applyBorder="1" applyAlignment="1">
      <alignment horizontal="center" vertical="center"/>
    </xf>
    <xf numFmtId="0" fontId="0" fillId="0" borderId="0" xfId="0" applyNumberFormat="1" applyFont="1" applyBorder="1" applyAlignment="1">
      <alignment horizontal="distributed" vertical="center"/>
    </xf>
    <xf numFmtId="0" fontId="0" fillId="0" borderId="80" xfId="0" applyNumberFormat="1" applyFont="1" applyBorder="1" applyAlignment="1">
      <alignment horizontal="distributed" vertical="center"/>
    </xf>
    <xf numFmtId="0" fontId="0" fillId="0" borderId="81" xfId="0" applyNumberFormat="1" applyFont="1" applyBorder="1" applyAlignment="1">
      <alignment horizontal="distributed" vertical="center"/>
    </xf>
    <xf numFmtId="0" fontId="0" fillId="0" borderId="68" xfId="0" applyNumberFormat="1" applyFont="1" applyBorder="1" applyAlignment="1">
      <alignment horizontal="distributed" vertical="center"/>
    </xf>
    <xf numFmtId="0" fontId="0" fillId="0" borderId="81" xfId="0" applyNumberFormat="1" applyFont="1" applyBorder="1" applyAlignment="1">
      <alignment horizontal="distributed" vertical="distributed"/>
    </xf>
    <xf numFmtId="0" fontId="0" fillId="0" borderId="80" xfId="0" applyNumberFormat="1" applyFont="1" applyBorder="1" applyAlignment="1">
      <alignment horizontal="distributed" vertical="distributed"/>
    </xf>
    <xf numFmtId="0" fontId="0" fillId="0" borderId="0" xfId="0" applyNumberFormat="1" applyFont="1" applyBorder="1" applyAlignment="1">
      <alignment horizontal="distributed" vertical="distributed"/>
    </xf>
    <xf numFmtId="0" fontId="0" fillId="0" borderId="14" xfId="0" applyNumberFormat="1" applyFont="1" applyBorder="1" applyAlignment="1">
      <alignment horizontal="distributed" vertical="center"/>
    </xf>
    <xf numFmtId="0" fontId="0" fillId="0" borderId="0" xfId="0" applyNumberFormat="1" applyFont="1" applyAlignment="1">
      <alignment horizontal="left" vertical="center"/>
    </xf>
    <xf numFmtId="0" fontId="0" fillId="0" borderId="82" xfId="0" applyNumberFormat="1" applyFont="1" applyBorder="1" applyAlignment="1">
      <alignment horizontal="distributed" vertical="center"/>
    </xf>
    <xf numFmtId="0" fontId="0" fillId="0" borderId="83" xfId="0" applyNumberFormat="1" applyFont="1" applyBorder="1" applyAlignment="1">
      <alignment horizontal="center" vertical="center" wrapText="1"/>
    </xf>
    <xf numFmtId="0" fontId="0" fillId="0" borderId="84" xfId="0" applyNumberFormat="1" applyFont="1" applyBorder="1" applyAlignment="1">
      <alignment horizontal="center" vertical="center" wrapText="1"/>
    </xf>
    <xf numFmtId="0" fontId="0" fillId="0" borderId="83" xfId="0" applyNumberFormat="1" applyFont="1" applyBorder="1" applyAlignment="1">
      <alignment horizontal="distributed" vertical="center" wrapText="1"/>
    </xf>
    <xf numFmtId="0" fontId="0" fillId="0" borderId="84" xfId="0" applyNumberFormat="1" applyFont="1" applyBorder="1" applyAlignment="1">
      <alignment horizontal="distributed" vertical="center" wrapText="1"/>
    </xf>
    <xf numFmtId="0" fontId="0" fillId="0" borderId="0" xfId="0" applyNumberFormat="1" applyFont="1" applyBorder="1" applyAlignment="1">
      <alignment horizontal="center" vertical="center" wrapText="1"/>
    </xf>
    <xf numFmtId="0" fontId="0" fillId="0" borderId="81" xfId="0" applyNumberFormat="1" applyFont="1" applyBorder="1" applyAlignment="1">
      <alignment horizontal="center" vertical="center" wrapText="1"/>
    </xf>
    <xf numFmtId="0" fontId="0" fillId="0" borderId="0" xfId="0" applyNumberFormat="1" applyFont="1" applyBorder="1" applyAlignment="1">
      <alignment horizontal="distributed" vertical="center" wrapText="1"/>
    </xf>
    <xf numFmtId="0" fontId="0" fillId="0" borderId="81" xfId="0" applyNumberFormat="1" applyFont="1" applyBorder="1" applyAlignment="1">
      <alignment horizontal="distributed" vertical="center" wrapText="1"/>
    </xf>
    <xf numFmtId="0" fontId="0" fillId="0" borderId="85" xfId="0" applyNumberFormat="1" applyFont="1" applyBorder="1" applyAlignment="1">
      <alignment horizontal="center" vertical="center"/>
    </xf>
    <xf numFmtId="0" fontId="0" fillId="0" borderId="82" xfId="0" applyNumberFormat="1" applyFont="1" applyBorder="1" applyAlignment="1">
      <alignment horizontal="center" vertical="center" wrapText="1"/>
    </xf>
    <xf numFmtId="0" fontId="0" fillId="0" borderId="86" xfId="0" applyNumberFormat="1" applyFont="1" applyBorder="1" applyAlignment="1">
      <alignment horizontal="center" vertical="center" wrapText="1"/>
    </xf>
    <xf numFmtId="0" fontId="0" fillId="0" borderId="82" xfId="0" applyNumberFormat="1" applyFont="1" applyBorder="1" applyAlignment="1">
      <alignment horizontal="distributed" vertical="center" wrapText="1"/>
    </xf>
    <xf numFmtId="0" fontId="0" fillId="0" borderId="86" xfId="0" applyNumberFormat="1" applyFont="1" applyBorder="1" applyAlignment="1">
      <alignment horizontal="distributed" vertical="center" wrapText="1"/>
    </xf>
    <xf numFmtId="0" fontId="0" fillId="0" borderId="87" xfId="0" applyNumberFormat="1" applyFont="1" applyBorder="1" applyAlignment="1">
      <alignment horizontal="distributed" vertical="center"/>
    </xf>
    <xf numFmtId="0" fontId="0" fillId="0" borderId="88" xfId="0" applyNumberFormat="1" applyFont="1" applyBorder="1" applyAlignment="1">
      <alignment horizontal="distributed" vertical="center"/>
    </xf>
    <xf numFmtId="0" fontId="0" fillId="0" borderId="86" xfId="0" applyNumberFormat="1" applyFont="1" applyBorder="1" applyAlignment="1">
      <alignment horizontal="distributed" vertical="center"/>
    </xf>
    <xf numFmtId="0" fontId="0" fillId="0" borderId="86" xfId="0" applyNumberFormat="1" applyFont="1" applyBorder="1" applyAlignment="1">
      <alignment horizontal="distributed" vertical="distributed"/>
    </xf>
    <xf numFmtId="0" fontId="0" fillId="0" borderId="88" xfId="0" applyNumberFormat="1" applyFont="1" applyBorder="1" applyAlignment="1">
      <alignment horizontal="distributed" vertical="distributed"/>
    </xf>
    <xf numFmtId="0" fontId="0" fillId="0" borderId="82" xfId="0" applyNumberFormat="1" applyFont="1" applyBorder="1" applyAlignment="1">
      <alignment horizontal="distributed" vertical="distributed"/>
    </xf>
    <xf numFmtId="0" fontId="0" fillId="0" borderId="89" xfId="0" applyNumberFormat="1" applyFont="1" applyBorder="1" applyAlignment="1">
      <alignment horizontal="distributed" vertical="center"/>
    </xf>
    <xf numFmtId="0" fontId="0" fillId="0" borderId="90" xfId="0" applyNumberFormat="1" applyFont="1" applyBorder="1" applyAlignment="1">
      <alignment horizontal="left" vertical="center"/>
    </xf>
    <xf numFmtId="0" fontId="0" fillId="0" borderId="83" xfId="0" applyNumberFormat="1" applyFont="1" applyBorder="1" applyAlignment="1">
      <alignment horizontal="left" vertical="center" shrinkToFit="1"/>
    </xf>
    <xf numFmtId="0" fontId="0" fillId="0" borderId="84" xfId="0" applyNumberFormat="1" applyFont="1" applyBorder="1" applyAlignment="1">
      <alignment horizontal="left" vertical="center" shrinkToFit="1"/>
    </xf>
    <xf numFmtId="49" fontId="0" fillId="0" borderId="91" xfId="0" applyNumberFormat="1" applyFont="1" applyBorder="1" applyAlignment="1">
      <alignment horizontal="center" vertical="center" shrinkToFit="1"/>
    </xf>
    <xf numFmtId="49" fontId="0" fillId="0" borderId="84" xfId="0" applyNumberFormat="1" applyFont="1" applyBorder="1" applyAlignment="1">
      <alignment horizontal="center" vertical="center" shrinkToFit="1"/>
    </xf>
    <xf numFmtId="0" fontId="0" fillId="0" borderId="92" xfId="0" applyNumberFormat="1" applyFont="1" applyBorder="1" applyAlignment="1">
      <alignment vertical="center"/>
    </xf>
    <xf numFmtId="0" fontId="0" fillId="0" borderId="91" xfId="0" applyNumberFormat="1" applyFont="1" applyBorder="1" applyAlignment="1">
      <alignment horizontal="center" vertical="center"/>
    </xf>
    <xf numFmtId="0" fontId="0" fillId="0" borderId="84" xfId="0" applyNumberFormat="1" applyFont="1" applyBorder="1" applyAlignment="1">
      <alignment horizontal="center" vertical="center"/>
    </xf>
    <xf numFmtId="49" fontId="0" fillId="0" borderId="84" xfId="0" applyNumberFormat="1" applyFont="1" applyBorder="1" applyAlignment="1">
      <alignment horizontal="center" vertical="center"/>
    </xf>
    <xf numFmtId="49" fontId="0" fillId="0" borderId="91" xfId="0" applyNumberFormat="1" applyFont="1" applyBorder="1" applyAlignment="1">
      <alignment horizontal="center" vertical="center"/>
    </xf>
    <xf numFmtId="49" fontId="0" fillId="0" borderId="83" xfId="0" applyNumberFormat="1" applyFont="1" applyBorder="1" applyAlignment="1">
      <alignment horizontal="center" vertical="center"/>
    </xf>
    <xf numFmtId="0" fontId="0" fillId="0" borderId="84" xfId="0" applyNumberFormat="1" applyFont="1" applyBorder="1" applyAlignment="1">
      <alignment vertical="center"/>
    </xf>
    <xf numFmtId="0" fontId="0" fillId="0" borderId="91" xfId="0" applyNumberFormat="1" applyFont="1" applyBorder="1" applyAlignment="1">
      <alignment vertical="center"/>
    </xf>
    <xf numFmtId="0" fontId="0" fillId="0" borderId="92" xfId="0" applyNumberFormat="1" applyFont="1" applyBorder="1" applyAlignment="1">
      <alignment horizontal="left" vertical="center" shrinkToFit="1"/>
    </xf>
    <xf numFmtId="0" fontId="0" fillId="0" borderId="83" xfId="0" applyNumberFormat="1" applyFont="1" applyBorder="1" applyAlignment="1">
      <alignment horizontal="center" vertical="center" textRotation="255"/>
    </xf>
    <xf numFmtId="0" fontId="0" fillId="0" borderId="91" xfId="0" applyNumberFormat="1" applyFont="1" applyFill="1" applyBorder="1" applyAlignment="1">
      <alignment vertical="center" wrapText="1"/>
    </xf>
    <xf numFmtId="0" fontId="0" fillId="0" borderId="83" xfId="0" applyFont="1" applyFill="1" applyBorder="1" applyAlignment="1">
      <alignment vertical="center"/>
    </xf>
    <xf numFmtId="0" fontId="0" fillId="0" borderId="93" xfId="0" applyFont="1" applyFill="1" applyBorder="1" applyAlignment="1">
      <alignment vertical="center"/>
    </xf>
    <xf numFmtId="0" fontId="0" fillId="0" borderId="79" xfId="0" applyNumberFormat="1" applyFont="1" applyBorder="1" applyAlignment="1">
      <alignment horizontal="left" vertical="center"/>
    </xf>
    <xf numFmtId="0" fontId="0" fillId="0" borderId="0" xfId="0" applyNumberFormat="1" applyFont="1" applyBorder="1" applyAlignment="1">
      <alignment horizontal="left" vertical="center" shrinkToFit="1"/>
    </xf>
    <xf numFmtId="0" fontId="0" fillId="0" borderId="81" xfId="0" applyNumberFormat="1" applyFont="1" applyBorder="1" applyAlignment="1">
      <alignment horizontal="left" vertical="center" shrinkToFit="1"/>
    </xf>
    <xf numFmtId="49" fontId="0" fillId="0" borderId="80" xfId="0" applyNumberFormat="1" applyFont="1" applyBorder="1" applyAlignment="1">
      <alignment horizontal="center" vertical="center" shrinkToFit="1"/>
    </xf>
    <xf numFmtId="49" fontId="0" fillId="0" borderId="81" xfId="0" applyNumberFormat="1" applyFont="1" applyBorder="1" applyAlignment="1">
      <alignment horizontal="center" vertical="center" shrinkToFit="1"/>
    </xf>
    <xf numFmtId="0" fontId="0" fillId="0" borderId="68" xfId="0" applyNumberFormat="1" applyFont="1" applyBorder="1" applyAlignment="1">
      <alignment vertical="center"/>
    </xf>
    <xf numFmtId="0" fontId="0" fillId="0" borderId="88" xfId="0" applyNumberFormat="1" applyFont="1" applyBorder="1" applyAlignment="1">
      <alignment horizontal="center" vertical="center"/>
    </xf>
    <xf numFmtId="0" fontId="0" fillId="0" borderId="86" xfId="0" applyNumberFormat="1" applyFont="1" applyBorder="1" applyAlignment="1">
      <alignment horizontal="center" vertical="center"/>
    </xf>
    <xf numFmtId="49" fontId="0" fillId="0" borderId="81" xfId="0" applyNumberFormat="1" applyFont="1" applyBorder="1" applyAlignment="1">
      <alignment vertical="center"/>
    </xf>
    <xf numFmtId="0" fontId="0" fillId="0" borderId="80" xfId="0" applyNumberFormat="1" applyFont="1" applyBorder="1" applyAlignment="1">
      <alignment vertical="center"/>
    </xf>
    <xf numFmtId="0" fontId="0" fillId="0" borderId="0" xfId="0" applyNumberFormat="1" applyFont="1" applyBorder="1" applyAlignment="1">
      <alignment vertical="center"/>
    </xf>
    <xf numFmtId="0" fontId="0" fillId="0" borderId="81" xfId="0" applyNumberFormat="1" applyFont="1" applyBorder="1" applyAlignment="1">
      <alignment vertical="center"/>
    </xf>
    <xf numFmtId="0" fontId="0" fillId="0" borderId="68" xfId="0" applyNumberFormat="1" applyFont="1" applyBorder="1" applyAlignment="1">
      <alignment horizontal="left" vertical="center" shrinkToFit="1"/>
    </xf>
    <xf numFmtId="0" fontId="0" fillId="0" borderId="0" xfId="0" applyNumberFormat="1" applyFont="1" applyBorder="1" applyAlignment="1">
      <alignment horizontal="center" vertical="center" textRotation="255"/>
    </xf>
    <xf numFmtId="0" fontId="0" fillId="0" borderId="14" xfId="0" applyFont="1" applyFill="1" applyBorder="1" applyAlignment="1">
      <alignment vertical="center"/>
    </xf>
    <xf numFmtId="0" fontId="0" fillId="0" borderId="68" xfId="0" applyNumberFormat="1" applyFont="1" applyBorder="1">
      <alignment vertical="center"/>
    </xf>
    <xf numFmtId="0" fontId="0" fillId="0" borderId="84" xfId="0" applyNumberFormat="1" applyFont="1" applyBorder="1">
      <alignment vertical="center"/>
    </xf>
    <xf numFmtId="0" fontId="0" fillId="0" borderId="91" xfId="0" applyNumberFormat="1" applyFont="1" applyBorder="1" applyAlignment="1">
      <alignment horizontal="left" vertical="center" shrinkToFit="1"/>
    </xf>
    <xf numFmtId="179" fontId="0" fillId="0" borderId="68" xfId="0" applyNumberFormat="1" applyFont="1" applyBorder="1" applyAlignment="1">
      <alignment vertical="center"/>
    </xf>
    <xf numFmtId="180" fontId="0" fillId="0" borderId="81" xfId="3" applyNumberFormat="1" applyFont="1" applyBorder="1" applyAlignment="1">
      <alignment horizontal="right" vertical="center"/>
    </xf>
    <xf numFmtId="0" fontId="0" fillId="0" borderId="80" xfId="0" applyNumberFormat="1" applyFont="1" applyBorder="1" applyAlignment="1">
      <alignment horizontal="right" vertical="center"/>
    </xf>
    <xf numFmtId="0" fontId="0" fillId="0" borderId="81" xfId="0" applyNumberFormat="1" applyFont="1" applyBorder="1" applyAlignment="1">
      <alignment horizontal="right" vertical="center"/>
    </xf>
    <xf numFmtId="0" fontId="0" fillId="0" borderId="80" xfId="0" applyNumberFormat="1" applyFont="1" applyBorder="1" applyAlignment="1">
      <alignment horizontal="left" vertical="center" shrinkToFit="1"/>
    </xf>
    <xf numFmtId="181" fontId="0" fillId="0" borderId="80" xfId="0" applyNumberFormat="1" applyFont="1" applyBorder="1" applyAlignment="1">
      <alignment horizontal="center" vertical="center" shrinkToFit="1"/>
    </xf>
    <xf numFmtId="181" fontId="0" fillId="0" borderId="81" xfId="0" applyNumberFormat="1" applyFont="1" applyBorder="1" applyAlignment="1">
      <alignment horizontal="center" vertical="center" shrinkToFit="1"/>
    </xf>
    <xf numFmtId="179" fontId="0" fillId="0" borderId="68" xfId="0" applyNumberFormat="1" applyFont="1" applyBorder="1" applyAlignment="1">
      <alignment horizontal="right" vertical="center"/>
    </xf>
    <xf numFmtId="181" fontId="0" fillId="0" borderId="88" xfId="0" applyNumberFormat="1" applyFont="1" applyBorder="1" applyAlignment="1">
      <alignment horizontal="center" vertical="center" shrinkToFit="1"/>
    </xf>
    <xf numFmtId="181" fontId="0" fillId="0" borderId="86" xfId="0" applyNumberFormat="1" applyFont="1" applyBorder="1" applyAlignment="1">
      <alignment horizontal="center" vertical="center" shrinkToFit="1"/>
    </xf>
    <xf numFmtId="0" fontId="0" fillId="0" borderId="88" xfId="0" applyNumberFormat="1" applyFont="1" applyBorder="1" applyAlignment="1">
      <alignment vertical="center"/>
    </xf>
    <xf numFmtId="5" fontId="0" fillId="0" borderId="86" xfId="0" applyNumberFormat="1" applyFont="1" applyBorder="1" applyAlignment="1">
      <alignment horizontal="left" vertical="center"/>
    </xf>
    <xf numFmtId="0" fontId="22" fillId="0" borderId="92" xfId="0" applyNumberFormat="1" applyFont="1" applyBorder="1" applyAlignment="1">
      <alignment horizontal="center" vertical="center" shrinkToFit="1"/>
    </xf>
    <xf numFmtId="0" fontId="0" fillId="0" borderId="80" xfId="0" applyNumberFormat="1" applyFont="1" applyBorder="1" applyAlignment="1">
      <alignment horizontal="center" vertical="center" shrinkToFit="1"/>
    </xf>
    <xf numFmtId="182" fontId="0" fillId="0" borderId="81" xfId="0" applyNumberFormat="1" applyFont="1" applyBorder="1" applyAlignment="1">
      <alignment horizontal="center" vertical="center"/>
    </xf>
    <xf numFmtId="0" fontId="0" fillId="0" borderId="80" xfId="0" applyNumberFormat="1" applyFont="1" applyBorder="1" applyAlignment="1">
      <alignment horizontal="center" vertical="center"/>
    </xf>
    <xf numFmtId="0" fontId="0" fillId="0" borderId="81" xfId="0" applyNumberFormat="1" applyFont="1" applyBorder="1" applyAlignment="1">
      <alignment horizontal="center" vertical="center"/>
    </xf>
    <xf numFmtId="0" fontId="22" fillId="0" borderId="68" xfId="0" applyNumberFormat="1" applyFont="1" applyBorder="1" applyAlignment="1">
      <alignment horizontal="center" vertical="center" shrinkToFit="1"/>
    </xf>
    <xf numFmtId="0" fontId="0" fillId="0" borderId="80" xfId="0" applyNumberFormat="1" applyFont="1" applyBorder="1" applyAlignment="1">
      <alignment horizontal="center" vertical="center" wrapText="1"/>
    </xf>
    <xf numFmtId="183" fontId="0" fillId="0" borderId="81" xfId="0" applyNumberFormat="1" applyFont="1" applyBorder="1" applyAlignment="1">
      <alignment horizontal="right" vertical="center"/>
    </xf>
    <xf numFmtId="0" fontId="0" fillId="0" borderId="0" xfId="0" applyNumberFormat="1" applyFont="1" applyAlignment="1">
      <alignment horizontal="left" vertical="center" shrinkToFit="1"/>
    </xf>
    <xf numFmtId="0" fontId="23" fillId="0" borderId="0" xfId="0" applyNumberFormat="1" applyFont="1" applyAlignment="1">
      <alignment horizontal="left" vertical="center" shrinkToFit="1"/>
    </xf>
    <xf numFmtId="0" fontId="24" fillId="0" borderId="0" xfId="0" applyNumberFormat="1" applyFont="1" applyAlignment="1">
      <alignment vertical="center" shrinkToFit="1"/>
    </xf>
    <xf numFmtId="0" fontId="0" fillId="0" borderId="87" xfId="0" applyNumberFormat="1" applyFont="1" applyBorder="1" applyAlignment="1">
      <alignment horizontal="left" vertical="center" shrinkToFit="1"/>
    </xf>
    <xf numFmtId="0" fontId="0" fillId="0" borderId="88" xfId="0" applyNumberFormat="1" applyFont="1" applyBorder="1" applyAlignment="1">
      <alignment horizontal="left" vertical="center" shrinkToFit="1"/>
    </xf>
    <xf numFmtId="0" fontId="0" fillId="0" borderId="82" xfId="0" applyNumberFormat="1" applyFont="1" applyBorder="1" applyAlignment="1">
      <alignment horizontal="left" vertical="center" shrinkToFit="1"/>
    </xf>
    <xf numFmtId="0" fontId="0" fillId="0" borderId="92"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68" xfId="0" applyNumberFormat="1" applyFont="1" applyBorder="1" applyAlignment="1">
      <alignment horizontal="center" vertical="center"/>
    </xf>
    <xf numFmtId="49" fontId="0" fillId="0" borderId="0" xfId="0" applyNumberFormat="1" applyFont="1" applyAlignment="1">
      <alignment horizontal="center" vertical="center"/>
    </xf>
    <xf numFmtId="0" fontId="22" fillId="0" borderId="87" xfId="0" applyNumberFormat="1" applyFont="1" applyBorder="1" applyAlignment="1">
      <alignment horizontal="center" vertical="center" shrinkToFit="1"/>
    </xf>
    <xf numFmtId="0" fontId="0" fillId="0" borderId="88" xfId="0" applyNumberFormat="1" applyFont="1" applyBorder="1" applyAlignment="1">
      <alignment horizontal="center" vertical="center" wrapText="1"/>
    </xf>
    <xf numFmtId="49" fontId="0" fillId="0" borderId="80" xfId="0" applyNumberFormat="1" applyFont="1" applyBorder="1" applyAlignment="1">
      <alignment horizontal="right" vertical="center" shrinkToFit="1"/>
    </xf>
    <xf numFmtId="49" fontId="0" fillId="0" borderId="0" xfId="0" applyNumberFormat="1" applyFont="1" applyBorder="1" applyAlignment="1">
      <alignment horizontal="right" vertical="center" shrinkToFit="1"/>
    </xf>
    <xf numFmtId="0" fontId="0" fillId="0" borderId="81" xfId="0" applyNumberFormat="1" applyFont="1" applyBorder="1" applyAlignment="1">
      <alignment horizontal="center" vertical="center" shrinkToFit="1"/>
    </xf>
    <xf numFmtId="0" fontId="0" fillId="0" borderId="87" xfId="0" applyNumberFormat="1" applyFont="1" applyBorder="1" applyAlignment="1">
      <alignment horizontal="center" vertical="center"/>
    </xf>
    <xf numFmtId="0" fontId="0" fillId="0" borderId="92" xfId="0" applyNumberFormat="1" applyFont="1" applyBorder="1" applyAlignment="1">
      <alignment horizontal="center" vertical="center" shrinkToFit="1"/>
    </xf>
    <xf numFmtId="49" fontId="0" fillId="0" borderId="92" xfId="0" applyNumberFormat="1" applyFont="1" applyBorder="1" applyAlignment="1">
      <alignment horizontal="center" vertical="center" shrinkToFit="1"/>
    </xf>
    <xf numFmtId="0" fontId="0" fillId="0" borderId="80" xfId="0" applyNumberFormat="1" applyFont="1" applyBorder="1" applyAlignment="1">
      <alignment horizontal="right" vertical="center" shrinkToFit="1"/>
    </xf>
    <xf numFmtId="0" fontId="0" fillId="0" borderId="0" xfId="0" applyNumberFormat="1" applyFont="1" applyBorder="1" applyAlignment="1">
      <alignment horizontal="right" vertical="center" shrinkToFit="1"/>
    </xf>
    <xf numFmtId="49" fontId="0" fillId="0" borderId="91" xfId="0" applyNumberFormat="1" applyFont="1" applyBorder="1" applyAlignment="1">
      <alignment horizontal="left" vertical="center" shrinkToFit="1"/>
    </xf>
    <xf numFmtId="49" fontId="0" fillId="0" borderId="83" xfId="0" applyNumberFormat="1" applyFont="1" applyBorder="1" applyAlignment="1">
      <alignment horizontal="left" vertical="center" shrinkToFit="1"/>
    </xf>
    <xf numFmtId="58" fontId="0" fillId="0" borderId="0" xfId="0" applyNumberFormat="1" applyFont="1" applyAlignment="1">
      <alignment vertical="center"/>
    </xf>
    <xf numFmtId="0" fontId="0" fillId="0" borderId="68" xfId="0" applyNumberFormat="1" applyFont="1" applyBorder="1" applyAlignment="1">
      <alignment horizontal="center" vertical="center" shrinkToFit="1"/>
    </xf>
    <xf numFmtId="0" fontId="0" fillId="0" borderId="80" xfId="0" applyNumberFormat="1" applyFont="1" applyBorder="1" applyAlignment="1">
      <alignment horizontal="left" vertical="center"/>
    </xf>
    <xf numFmtId="179" fontId="0" fillId="0" borderId="81" xfId="0" applyNumberFormat="1" applyFont="1" applyBorder="1" applyAlignment="1">
      <alignment horizontal="right" vertical="center"/>
    </xf>
    <xf numFmtId="58" fontId="0" fillId="0" borderId="0" xfId="0" applyNumberFormat="1" applyFont="1" applyAlignment="1">
      <alignment horizontal="center" vertical="center"/>
    </xf>
    <xf numFmtId="49" fontId="0" fillId="0" borderId="81" xfId="0" applyNumberFormat="1" applyFont="1" applyBorder="1" applyAlignment="1">
      <alignment horizontal="right" vertical="center" shrinkToFit="1"/>
    </xf>
    <xf numFmtId="0" fontId="0" fillId="0" borderId="81" xfId="0" applyNumberFormat="1" applyFont="1" applyBorder="1" applyAlignment="1">
      <alignment horizontal="right" vertical="center" shrinkToFit="1"/>
    </xf>
    <xf numFmtId="49" fontId="0" fillId="0" borderId="80" xfId="0" applyNumberFormat="1" applyFont="1" applyBorder="1" applyAlignment="1">
      <alignment horizontal="left" vertical="center" shrinkToFit="1"/>
    </xf>
    <xf numFmtId="49" fontId="0" fillId="0" borderId="0" xfId="0" applyNumberFormat="1" applyFont="1" applyBorder="1" applyAlignment="1">
      <alignment horizontal="left" vertical="center" shrinkToFit="1"/>
    </xf>
    <xf numFmtId="0" fontId="0" fillId="0" borderId="94" xfId="0" applyNumberFormat="1" applyFont="1" applyBorder="1" applyAlignment="1">
      <alignment horizontal="left" vertical="center"/>
    </xf>
    <xf numFmtId="0" fontId="0" fillId="0" borderId="11" xfId="0" applyNumberFormat="1" applyFont="1" applyBorder="1" applyAlignment="1">
      <alignment horizontal="left" vertical="center" shrinkToFit="1"/>
    </xf>
    <xf numFmtId="0" fontId="0" fillId="0" borderId="95" xfId="0" applyNumberFormat="1" applyFont="1" applyBorder="1" applyAlignment="1">
      <alignment horizontal="left" vertical="center" shrinkToFit="1"/>
    </xf>
    <xf numFmtId="0" fontId="0" fillId="0" borderId="74" xfId="0" applyNumberFormat="1" applyFont="1" applyBorder="1" applyAlignment="1">
      <alignment horizontal="center" vertical="center" shrinkToFit="1"/>
    </xf>
    <xf numFmtId="0" fontId="0" fillId="0" borderId="74" xfId="0" applyNumberFormat="1" applyFont="1" applyBorder="1" applyAlignment="1">
      <alignment vertical="center"/>
    </xf>
    <xf numFmtId="0" fontId="0" fillId="0" borderId="96" xfId="0" applyNumberFormat="1" applyFont="1" applyBorder="1" applyAlignment="1">
      <alignment horizontal="left" vertical="center"/>
    </xf>
    <xf numFmtId="0" fontId="0" fillId="0" borderId="95" xfId="0" applyNumberFormat="1" applyFont="1" applyBorder="1" applyAlignment="1">
      <alignment horizontal="right" vertical="center"/>
    </xf>
    <xf numFmtId="49" fontId="0" fillId="0" borderId="95" xfId="0" applyNumberFormat="1" applyFont="1" applyBorder="1" applyAlignment="1">
      <alignment vertical="center"/>
    </xf>
    <xf numFmtId="0" fontId="0" fillId="0" borderId="96" xfId="0" applyNumberFormat="1" applyFont="1" applyBorder="1" applyAlignment="1">
      <alignment horizontal="right" vertical="center"/>
    </xf>
    <xf numFmtId="0" fontId="0" fillId="0" borderId="11" xfId="0" applyNumberFormat="1" applyFont="1" applyBorder="1" applyAlignment="1">
      <alignment horizontal="right" vertical="center"/>
    </xf>
    <xf numFmtId="0" fontId="0" fillId="0" borderId="96" xfId="0" applyNumberFormat="1" applyFont="1" applyBorder="1" applyAlignment="1">
      <alignment vertical="center"/>
    </xf>
    <xf numFmtId="0" fontId="0" fillId="0" borderId="95" xfId="0" applyNumberFormat="1" applyFont="1" applyBorder="1" applyAlignment="1">
      <alignment vertical="center"/>
    </xf>
    <xf numFmtId="0" fontId="0" fillId="0" borderId="96" xfId="0" applyNumberFormat="1" applyFont="1" applyBorder="1" applyAlignment="1">
      <alignment horizontal="left" vertical="center" shrinkToFit="1"/>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0" xfId="0" applyNumberFormat="1" applyFont="1" applyBorder="1" applyAlignment="1">
      <alignment horizontal="right" vertical="center"/>
    </xf>
    <xf numFmtId="0" fontId="24"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4" fillId="0" borderId="0" xfId="0" applyFont="1" applyAlignment="1">
      <alignment horizontal="distributed" vertical="center"/>
    </xf>
    <xf numFmtId="49" fontId="24" fillId="0" borderId="0" xfId="0" applyNumberFormat="1" applyFont="1" applyAlignment="1">
      <alignment vertical="center" shrinkToFit="1"/>
    </xf>
    <xf numFmtId="0" fontId="28" fillId="0" borderId="0" xfId="0" applyFont="1" applyAlignment="1">
      <alignment vertical="center" shrinkToFit="1"/>
    </xf>
    <xf numFmtId="0" fontId="24" fillId="0" borderId="0" xfId="0" applyFont="1" applyAlignment="1">
      <alignment vertical="top" wrapText="1"/>
    </xf>
    <xf numFmtId="49" fontId="24" fillId="0" borderId="0" xfId="0" applyNumberFormat="1" applyFont="1" applyAlignment="1">
      <alignment vertical="center"/>
    </xf>
    <xf numFmtId="49" fontId="24" fillId="0" borderId="0" xfId="0" applyNumberFormat="1" applyFont="1" applyAlignment="1">
      <alignment horizontal="center" vertical="center" shrinkToFit="1"/>
    </xf>
    <xf numFmtId="0" fontId="24" fillId="0" borderId="0" xfId="0" applyFont="1" applyAlignment="1">
      <alignment vertical="top"/>
    </xf>
    <xf numFmtId="0" fontId="24" fillId="0" borderId="0" xfId="0" applyNumberFormat="1" applyFont="1" applyAlignment="1">
      <alignment horizontal="center" vertical="center" shrinkToFit="1"/>
    </xf>
    <xf numFmtId="0" fontId="28" fillId="0" borderId="0" xfId="0" applyFont="1" applyAlignment="1">
      <alignment vertical="center"/>
    </xf>
    <xf numFmtId="0" fontId="0" fillId="0" borderId="0" xfId="0" applyAlignment="1">
      <alignment horizontal="right" vertical="center"/>
    </xf>
    <xf numFmtId="38" fontId="24" fillId="0" borderId="0" xfId="3" applyFont="1" applyAlignment="1">
      <alignment vertical="center"/>
    </xf>
    <xf numFmtId="0" fontId="24" fillId="0" borderId="0" xfId="0" applyFont="1" applyAlignment="1">
      <alignment horizontal="left" vertical="center"/>
    </xf>
    <xf numFmtId="0" fontId="28" fillId="0" borderId="0" xfId="0" applyFont="1" applyAlignment="1">
      <alignment horizontal="center" vertical="center" shrinkToFit="1"/>
    </xf>
    <xf numFmtId="0" fontId="24" fillId="0" borderId="0" xfId="0" applyFont="1" applyAlignment="1">
      <alignment horizontal="left" vertical="center" shrinkToFit="1"/>
    </xf>
    <xf numFmtId="0" fontId="24" fillId="0" borderId="0" xfId="0" applyFont="1" applyAlignment="1">
      <alignment horizontal="center" vertical="center"/>
    </xf>
    <xf numFmtId="0" fontId="28" fillId="0" borderId="0" xfId="0" applyFont="1" applyAlignment="1">
      <alignment horizontal="left" vertical="center" shrinkToFit="1"/>
    </xf>
    <xf numFmtId="0" fontId="28" fillId="0" borderId="0" xfId="0" applyFont="1" applyAlignment="1">
      <alignment horizontal="left" vertical="center"/>
    </xf>
    <xf numFmtId="38" fontId="24" fillId="0" borderId="0" xfId="3" applyFont="1" applyAlignment="1">
      <alignment horizontal="right" vertical="center"/>
    </xf>
    <xf numFmtId="0" fontId="24" fillId="0" borderId="0" xfId="0" applyFont="1" applyAlignment="1">
      <alignment horizontal="right" vertical="center"/>
    </xf>
    <xf numFmtId="49" fontId="24" fillId="0" borderId="0" xfId="0" applyNumberFormat="1" applyFont="1" applyAlignment="1">
      <alignment horizontal="center" vertical="center"/>
    </xf>
    <xf numFmtId="0" fontId="29" fillId="0" borderId="0" xfId="0" applyFont="1" applyAlignment="1">
      <alignment vertical="center"/>
    </xf>
    <xf numFmtId="0" fontId="30" fillId="0" borderId="0" xfId="0" applyFont="1" applyAlignment="1">
      <alignment horizontal="left" vertical="center"/>
    </xf>
    <xf numFmtId="0" fontId="24" fillId="0" borderId="0" xfId="0" applyFont="1" applyAlignment="1">
      <alignment horizontal="left" vertical="center" indent="1"/>
    </xf>
    <xf numFmtId="0" fontId="24" fillId="0" borderId="0" xfId="0" applyFont="1">
      <alignment vertical="center"/>
    </xf>
    <xf numFmtId="49" fontId="24" fillId="0" borderId="0" xfId="0" quotePrefix="1" applyNumberFormat="1" applyFont="1" applyAlignment="1">
      <alignment horizontal="left" vertical="center"/>
    </xf>
    <xf numFmtId="0" fontId="24" fillId="0" borderId="0" xfId="0" quotePrefix="1" applyFont="1">
      <alignment vertical="center"/>
    </xf>
    <xf numFmtId="0" fontId="24" fillId="0" borderId="0" xfId="0" applyFont="1" applyBorder="1">
      <alignment vertical="center"/>
    </xf>
    <xf numFmtId="0" fontId="30" fillId="0" borderId="0" xfId="0" applyFont="1" applyAlignment="1">
      <alignment horizontal="justify" vertical="center"/>
    </xf>
    <xf numFmtId="0" fontId="31" fillId="0" borderId="0" xfId="0" applyFont="1" applyAlignment="1">
      <alignment horizontal="center" vertical="center"/>
    </xf>
    <xf numFmtId="0" fontId="24" fillId="0" borderId="0" xfId="0" applyFont="1" applyProtection="1">
      <alignment vertical="center"/>
      <protection locked="0"/>
    </xf>
    <xf numFmtId="0" fontId="24" fillId="0" borderId="0" xfId="0" applyFont="1" applyAlignment="1" applyProtection="1">
      <alignment horizontal="right" vertical="center"/>
      <protection locked="0"/>
    </xf>
    <xf numFmtId="0" fontId="30" fillId="0" borderId="0" xfId="0" applyFont="1" applyAlignment="1">
      <alignment horizontal="center" vertical="center"/>
    </xf>
    <xf numFmtId="0" fontId="0" fillId="0" borderId="0" xfId="0" applyProtection="1">
      <alignment vertical="center"/>
      <protection locked="0"/>
    </xf>
    <xf numFmtId="0" fontId="24" fillId="0" borderId="0" xfId="0" applyFont="1" applyBorder="1" applyAlignment="1">
      <alignment horizontal="right" vertical="center"/>
    </xf>
    <xf numFmtId="0" fontId="32" fillId="0" borderId="0" xfId="0" applyFont="1">
      <alignment vertical="center"/>
    </xf>
    <xf numFmtId="0" fontId="24" fillId="0" borderId="14" xfId="0" applyFont="1" applyBorder="1">
      <alignment vertical="center"/>
    </xf>
    <xf numFmtId="0" fontId="24" fillId="0" borderId="14" xfId="0" applyFont="1" applyBorder="1" applyAlignment="1">
      <alignment horizontal="center" vertical="center"/>
    </xf>
    <xf numFmtId="0" fontId="4" fillId="0" borderId="0" xfId="0" applyFont="1" applyAlignment="1">
      <alignment horizontal="center" vertical="center"/>
    </xf>
    <xf numFmtId="0" fontId="15" fillId="0" borderId="0" xfId="0" applyFont="1" applyAlignment="1">
      <alignment horizontal="center" vertical="center"/>
    </xf>
    <xf numFmtId="0" fontId="10" fillId="0" borderId="0" xfId="0" applyFont="1" applyAlignment="1">
      <alignment horizontal="left" vertical="center"/>
    </xf>
    <xf numFmtId="0" fontId="17" fillId="0" borderId="8"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3" fillId="0" borderId="0" xfId="0" applyFont="1" applyFill="1" applyAlignment="1">
      <alignment horizontal="right" vertical="center"/>
    </xf>
    <xf numFmtId="0" fontId="10" fillId="0" borderId="0" xfId="0" applyFont="1">
      <alignment vertical="center"/>
    </xf>
    <xf numFmtId="0" fontId="34" fillId="0" borderId="0" xfId="0" applyFont="1">
      <alignment vertical="center"/>
    </xf>
    <xf numFmtId="0" fontId="17" fillId="0" borderId="9" xfId="0" applyFont="1" applyBorder="1" applyAlignment="1">
      <alignment horizontal="left" vertical="center"/>
    </xf>
    <xf numFmtId="0" fontId="10" fillId="0" borderId="4" xfId="0" applyFont="1" applyBorder="1">
      <alignment vertical="center"/>
    </xf>
    <xf numFmtId="0" fontId="4" fillId="0" borderId="4" xfId="0" applyFont="1" applyBorder="1">
      <alignment vertical="center"/>
    </xf>
    <xf numFmtId="0" fontId="4" fillId="0" borderId="1" xfId="0" applyFont="1" applyBorder="1">
      <alignment vertical="center"/>
    </xf>
    <xf numFmtId="0" fontId="35" fillId="0" borderId="76" xfId="0" applyFont="1" applyBorder="1" applyAlignment="1">
      <alignment horizontal="left" vertical="center"/>
    </xf>
    <xf numFmtId="0" fontId="4" fillId="0" borderId="97" xfId="0" applyFont="1" applyBorder="1">
      <alignment vertical="center"/>
    </xf>
    <xf numFmtId="0" fontId="4" fillId="0" borderId="57" xfId="0" applyFont="1" applyBorder="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lignment vertical="center"/>
    </xf>
    <xf numFmtId="0" fontId="4" fillId="0" borderId="2" xfId="0" applyFont="1" applyBorder="1" applyAlignment="1">
      <alignment vertical="center" wrapText="1"/>
    </xf>
    <xf numFmtId="0" fontId="10" fillId="0" borderId="4" xfId="0" applyFont="1" applyBorder="1" applyAlignment="1">
      <alignment vertical="center"/>
    </xf>
    <xf numFmtId="0" fontId="17" fillId="0" borderId="13" xfId="0" applyFont="1" applyBorder="1" applyAlignment="1">
      <alignment horizontal="left" vertical="center"/>
    </xf>
    <xf numFmtId="0" fontId="4" fillId="0" borderId="8" xfId="0" applyFont="1" applyBorder="1">
      <alignment vertical="center"/>
    </xf>
    <xf numFmtId="0" fontId="4" fillId="0" borderId="15" xfId="0" applyFont="1" applyBorder="1">
      <alignment vertical="center"/>
    </xf>
    <xf numFmtId="0" fontId="36" fillId="0" borderId="0" xfId="0" applyFont="1" applyBorder="1" applyAlignment="1">
      <alignment horizontal="left" vertical="center" indent="1"/>
    </xf>
    <xf numFmtId="0" fontId="36" fillId="0" borderId="14" xfId="0" applyFont="1" applyBorder="1" applyAlignment="1">
      <alignment horizontal="left" vertical="center" indent="1"/>
    </xf>
    <xf numFmtId="0" fontId="3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5" fillId="0" borderId="79"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shrinkToFit="1"/>
    </xf>
    <xf numFmtId="0" fontId="34" fillId="0" borderId="0" xfId="0" applyFont="1" applyAlignment="1">
      <alignment horizontal="center" vertical="center"/>
    </xf>
    <xf numFmtId="0" fontId="37" fillId="0" borderId="13" xfId="0" applyFont="1" applyBorder="1" applyAlignment="1">
      <alignment vertical="center"/>
    </xf>
    <xf numFmtId="0" fontId="34" fillId="0" borderId="9" xfId="0" applyFont="1" applyBorder="1" applyAlignment="1">
      <alignment horizontal="center" vertical="center"/>
    </xf>
    <xf numFmtId="0" fontId="34" fillId="0" borderId="13"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5" fillId="0" borderId="1" xfId="0" applyFont="1" applyBorder="1" applyAlignment="1">
      <alignment horizontal="center" vertical="center" shrinkToFit="1"/>
    </xf>
    <xf numFmtId="0" fontId="35" fillId="0" borderId="94" xfId="0" applyFont="1" applyBorder="1" applyAlignment="1">
      <alignment horizontal="left" vertical="center"/>
    </xf>
    <xf numFmtId="0" fontId="37" fillId="0" borderId="9" xfId="0" applyFont="1" applyBorder="1" applyAlignment="1">
      <alignment vertical="center"/>
    </xf>
    <xf numFmtId="0" fontId="34" fillId="0" borderId="1" xfId="0" applyFont="1" applyBorder="1" applyAlignment="1">
      <alignment horizontal="center" vertical="center"/>
    </xf>
    <xf numFmtId="0" fontId="0" fillId="0" borderId="14" xfId="0" applyNumberFormat="1" applyFont="1" applyBorder="1" applyAlignment="1">
      <alignment horizontal="center" vertical="center"/>
    </xf>
    <xf numFmtId="0" fontId="0" fillId="0" borderId="76" xfId="0" quotePrefix="1" applyNumberFormat="1" applyFont="1" applyBorder="1" applyAlignment="1">
      <alignment horizontal="center" vertical="center"/>
    </xf>
    <xf numFmtId="0" fontId="0" fillId="0" borderId="62" xfId="0" quotePrefix="1" applyNumberFormat="1" applyFont="1" applyBorder="1" applyAlignment="1">
      <alignment horizontal="center" vertical="center"/>
    </xf>
    <xf numFmtId="0" fontId="0" fillId="0" borderId="77" xfId="0" quotePrefix="1" applyNumberFormat="1" applyFont="1" applyBorder="1" applyAlignment="1">
      <alignment horizontal="center" vertical="center"/>
    </xf>
    <xf numFmtId="0" fontId="0" fillId="0" borderId="6" xfId="0" quotePrefix="1" applyNumberFormat="1" applyFont="1" applyBorder="1" applyAlignment="1">
      <alignment horizontal="center" vertical="center"/>
    </xf>
    <xf numFmtId="0" fontId="0" fillId="0" borderId="78" xfId="0" quotePrefix="1"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 xfId="0" quotePrefix="1" applyNumberFormat="1" applyFont="1" applyBorder="1" applyAlignment="1">
      <alignment horizontal="center" vertical="center"/>
    </xf>
    <xf numFmtId="0" fontId="0" fillId="0" borderId="0" xfId="0" quotePrefix="1" applyNumberFormat="1" applyBorder="1" applyAlignment="1">
      <alignment vertical="center"/>
    </xf>
    <xf numFmtId="0" fontId="30" fillId="0" borderId="0" xfId="0" applyFont="1" applyAlignment="1">
      <alignment horizontal="distributed" vertical="center"/>
    </xf>
    <xf numFmtId="0" fontId="0" fillId="0" borderId="80" xfId="0" quotePrefix="1" applyNumberFormat="1" applyFont="1" applyBorder="1" applyAlignment="1">
      <alignment horizontal="center" vertical="center"/>
    </xf>
    <xf numFmtId="0" fontId="0" fillId="0" borderId="0" xfId="0" quotePrefix="1" applyNumberFormat="1" applyFont="1" applyBorder="1" applyAlignment="1">
      <alignment horizontal="center" vertical="center"/>
    </xf>
    <xf numFmtId="0" fontId="0" fillId="0" borderId="81" xfId="0" quotePrefix="1" applyNumberFormat="1" applyFont="1" applyBorder="1" applyAlignment="1">
      <alignment horizontal="center" vertical="center"/>
    </xf>
    <xf numFmtId="0" fontId="0" fillId="0" borderId="14" xfId="0" quotePrefix="1" applyNumberFormat="1" applyFont="1" applyBorder="1" applyAlignment="1">
      <alignment horizontal="center" vertical="center"/>
    </xf>
    <xf numFmtId="0" fontId="0" fillId="0" borderId="79" xfId="0" applyNumberFormat="1" applyFont="1" applyBorder="1" applyAlignment="1">
      <alignment horizontal="distributed" vertical="center"/>
    </xf>
    <xf numFmtId="0" fontId="0" fillId="0" borderId="0" xfId="0" applyNumberFormat="1" applyFont="1" applyAlignment="1">
      <alignment horizontal="center" vertical="center" shrinkToFit="1"/>
    </xf>
    <xf numFmtId="0" fontId="0" fillId="0" borderId="85" xfId="0" applyNumberFormat="1" applyFont="1" applyBorder="1" applyAlignment="1">
      <alignment horizontal="distributed" vertical="center"/>
    </xf>
    <xf numFmtId="0" fontId="0" fillId="0" borderId="79" xfId="0" applyNumberFormat="1" applyFont="1" applyBorder="1" applyAlignment="1">
      <alignment vertical="center"/>
    </xf>
    <xf numFmtId="0" fontId="0" fillId="0" borderId="14" xfId="0" applyNumberFormat="1" applyFont="1" applyBorder="1">
      <alignment vertical="center"/>
    </xf>
    <xf numFmtId="0" fontId="0" fillId="0" borderId="0" xfId="0" quotePrefix="1" applyNumberFormat="1" applyBorder="1">
      <alignment vertical="center"/>
    </xf>
    <xf numFmtId="49" fontId="0" fillId="0" borderId="0" xfId="0" applyNumberFormat="1" applyFont="1" applyAlignment="1">
      <alignment vertical="center" shrinkToFit="1"/>
    </xf>
    <xf numFmtId="0" fontId="38" fillId="0" borderId="0" xfId="0" applyNumberFormat="1" applyFont="1" applyBorder="1">
      <alignment vertical="center"/>
    </xf>
    <xf numFmtId="0" fontId="0" fillId="0" borderId="79" xfId="0" applyNumberFormat="1" applyFont="1" applyBorder="1">
      <alignment vertical="center"/>
    </xf>
    <xf numFmtId="0" fontId="30" fillId="0" borderId="0" xfId="0" applyFont="1" applyAlignment="1">
      <alignment vertical="center"/>
    </xf>
    <xf numFmtId="0" fontId="0" fillId="0" borderId="94" xfId="0" applyNumberFormat="1" applyFont="1" applyBorder="1">
      <alignment vertical="center"/>
    </xf>
    <xf numFmtId="0" fontId="0" fillId="0" borderId="74" xfId="0" applyNumberFormat="1" applyFont="1" applyBorder="1" applyAlignment="1">
      <alignment horizontal="center" vertical="center"/>
    </xf>
    <xf numFmtId="0" fontId="0" fillId="0" borderId="96" xfId="0" applyNumberFormat="1" applyFont="1" applyBorder="1" applyAlignment="1">
      <alignment horizontal="center" vertical="center"/>
    </xf>
    <xf numFmtId="0" fontId="0" fillId="0" borderId="11" xfId="0" applyNumberFormat="1" applyFont="1" applyFill="1" applyBorder="1">
      <alignment vertical="center"/>
    </xf>
    <xf numFmtId="0" fontId="0" fillId="0" borderId="12" xfId="0" applyNumberFormat="1" applyFont="1" applyBorder="1">
      <alignment vertical="center"/>
    </xf>
    <xf numFmtId="49" fontId="0" fillId="0" borderId="62" xfId="0" applyNumberFormat="1" applyFont="1" applyBorder="1" applyAlignment="1">
      <alignment horizontal="center" vertical="center"/>
    </xf>
    <xf numFmtId="49" fontId="0" fillId="0" borderId="77" xfId="0" applyNumberFormat="1" applyFont="1" applyBorder="1" applyAlignment="1">
      <alignment horizontal="center" vertical="center"/>
    </xf>
    <xf numFmtId="0" fontId="0" fillId="0" borderId="90" xfId="0" applyNumberFormat="1" applyFont="1" applyBorder="1" applyAlignment="1">
      <alignment horizontal="left" vertical="center" shrinkToFit="1"/>
    </xf>
    <xf numFmtId="0" fontId="0" fillId="0" borderId="92" xfId="0" applyNumberFormat="1" applyFont="1" applyBorder="1" applyAlignment="1">
      <alignment horizontal="distributed" vertical="center"/>
    </xf>
    <xf numFmtId="0" fontId="0" fillId="0" borderId="91" xfId="0" applyNumberFormat="1" applyFont="1" applyBorder="1" applyAlignment="1">
      <alignment horizontal="distributed" vertical="center"/>
    </xf>
    <xf numFmtId="0" fontId="0" fillId="0" borderId="83" xfId="0" applyNumberFormat="1" applyFont="1" applyBorder="1" applyAlignment="1">
      <alignment horizontal="distributed" vertical="center"/>
    </xf>
    <xf numFmtId="0" fontId="0" fillId="0" borderId="84" xfId="0" applyNumberFormat="1" applyFont="1" applyBorder="1" applyAlignment="1">
      <alignment horizontal="distributed" vertical="center"/>
    </xf>
    <xf numFmtId="0" fontId="0" fillId="0" borderId="91" xfId="0" applyNumberFormat="1" applyFont="1" applyBorder="1" applyAlignment="1" applyProtection="1">
      <alignment horizontal="center" vertical="center"/>
      <protection locked="0"/>
    </xf>
    <xf numFmtId="0" fontId="0" fillId="0" borderId="83" xfId="0" applyNumberFormat="1" applyFont="1" applyBorder="1" applyAlignment="1" applyProtection="1">
      <alignment horizontal="center" vertical="center"/>
      <protection locked="0"/>
    </xf>
    <xf numFmtId="0" fontId="0" fillId="0" borderId="93" xfId="0" applyNumberFormat="1" applyFont="1" applyBorder="1" applyAlignment="1" applyProtection="1">
      <alignment horizontal="center" vertical="center"/>
      <protection locked="0"/>
    </xf>
    <xf numFmtId="0" fontId="0" fillId="0" borderId="79" xfId="0" applyNumberFormat="1" applyFont="1" applyBorder="1" applyAlignment="1">
      <alignment horizontal="left" vertical="center" shrinkToFit="1"/>
    </xf>
    <xf numFmtId="0" fontId="0" fillId="0" borderId="80" xfId="0"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14" xfId="0" applyNumberFormat="1" applyFont="1" applyBorder="1" applyAlignment="1" applyProtection="1">
      <alignment horizontal="center" vertical="center"/>
      <protection locked="0"/>
    </xf>
    <xf numFmtId="5" fontId="0" fillId="0" borderId="68" xfId="0" applyNumberFormat="1" applyFont="1" applyBorder="1" applyAlignment="1">
      <alignment horizontal="center" vertical="center"/>
    </xf>
    <xf numFmtId="0" fontId="0" fillId="0" borderId="68" xfId="0" applyNumberFormat="1" applyFont="1" applyBorder="1" applyAlignment="1">
      <alignment horizontal="right" vertical="center"/>
    </xf>
    <xf numFmtId="0" fontId="0" fillId="0" borderId="91" xfId="0" applyNumberFormat="1" applyFont="1" applyBorder="1">
      <alignment vertical="center"/>
    </xf>
    <xf numFmtId="0" fontId="0" fillId="0" borderId="92" xfId="0" applyNumberFormat="1" applyFont="1" applyBorder="1">
      <alignment vertical="center"/>
    </xf>
    <xf numFmtId="0" fontId="0" fillId="0" borderId="83" xfId="0" applyNumberFormat="1" applyBorder="1">
      <alignment vertical="center"/>
    </xf>
    <xf numFmtId="49" fontId="0" fillId="0" borderId="68" xfId="0" applyNumberFormat="1" applyFont="1" applyBorder="1" applyAlignment="1">
      <alignment horizontal="left" vertical="center" shrinkToFit="1"/>
    </xf>
    <xf numFmtId="49" fontId="0" fillId="0" borderId="81" xfId="0" applyNumberFormat="1" applyFont="1" applyBorder="1" applyAlignment="1">
      <alignment horizontal="left" vertical="center" shrinkToFit="1"/>
    </xf>
    <xf numFmtId="38" fontId="0" fillId="0" borderId="68" xfId="3" applyFont="1" applyBorder="1" applyAlignment="1">
      <alignment horizontal="center" vertical="center"/>
    </xf>
    <xf numFmtId="0" fontId="23" fillId="0" borderId="0" xfId="0" applyNumberFormat="1" applyFont="1" applyAlignment="1">
      <alignment horizontal="left" vertical="center"/>
    </xf>
    <xf numFmtId="5" fontId="0" fillId="0" borderId="68" xfId="0" applyNumberFormat="1" applyFont="1" applyBorder="1" applyAlignment="1">
      <alignment horizontal="left" vertical="center"/>
    </xf>
    <xf numFmtId="0" fontId="0" fillId="0" borderId="68" xfId="0" applyNumberFormat="1" applyFont="1" applyBorder="1" applyAlignment="1">
      <alignment horizontal="left" vertical="center"/>
    </xf>
    <xf numFmtId="0" fontId="0" fillId="0" borderId="81" xfId="0" applyNumberFormat="1" applyFont="1" applyBorder="1" applyAlignment="1">
      <alignment horizontal="left" vertical="center"/>
    </xf>
    <xf numFmtId="0" fontId="0" fillId="0" borderId="94" xfId="0" applyNumberFormat="1" applyFont="1" applyBorder="1" applyAlignment="1">
      <alignment horizontal="left" vertical="center" shrinkToFit="1"/>
    </xf>
    <xf numFmtId="5" fontId="0" fillId="0" borderId="74" xfId="0" applyNumberFormat="1" applyFont="1" applyBorder="1" applyAlignment="1">
      <alignment horizontal="left" vertical="center"/>
    </xf>
    <xf numFmtId="0" fontId="0" fillId="0" borderId="74" xfId="0" applyNumberFormat="1" applyFont="1" applyBorder="1" applyAlignment="1">
      <alignment horizontal="left" vertical="center" shrinkToFit="1"/>
    </xf>
    <xf numFmtId="0" fontId="0" fillId="0" borderId="74" xfId="0" applyNumberFormat="1" applyFont="1" applyBorder="1" applyAlignment="1">
      <alignment horizontal="left" vertical="center"/>
    </xf>
    <xf numFmtId="49" fontId="0" fillId="0" borderId="96" xfId="0" applyNumberFormat="1" applyFont="1" applyBorder="1" applyAlignment="1">
      <alignment horizontal="left" vertical="center" shrinkToFit="1"/>
    </xf>
    <xf numFmtId="49" fontId="0" fillId="0" borderId="11" xfId="0" applyNumberFormat="1" applyFont="1" applyBorder="1" applyAlignment="1">
      <alignment horizontal="left" vertical="center" shrinkToFit="1"/>
    </xf>
    <xf numFmtId="49" fontId="0" fillId="0" borderId="95" xfId="0" applyNumberFormat="1" applyFont="1" applyBorder="1" applyAlignment="1">
      <alignment horizontal="left" vertical="center" shrinkToFit="1"/>
    </xf>
    <xf numFmtId="0" fontId="0" fillId="0" borderId="96" xfId="0" applyNumberFormat="1" applyFont="1" applyBorder="1" applyAlignment="1" applyProtection="1">
      <alignment horizontal="center" vertical="center"/>
      <protection locked="0"/>
    </xf>
    <xf numFmtId="0" fontId="0" fillId="0" borderId="11" xfId="0" applyNumberFormat="1" applyFont="1" applyBorder="1" applyAlignment="1" applyProtection="1">
      <alignment horizontal="center" vertical="center"/>
      <protection locked="0"/>
    </xf>
    <xf numFmtId="0" fontId="0" fillId="0" borderId="12" xfId="0" applyNumberFormat="1" applyFont="1" applyBorder="1" applyAlignment="1" applyProtection="1">
      <alignment horizontal="center" vertical="center"/>
      <protection locked="0"/>
    </xf>
    <xf numFmtId="0" fontId="39" fillId="0" borderId="0" xfId="0" applyNumberFormat="1" applyFont="1" applyAlignment="1">
      <alignment vertical="center"/>
    </xf>
    <xf numFmtId="0" fontId="22" fillId="0" borderId="0" xfId="0" applyNumberFormat="1" applyFont="1" applyBorder="1" applyAlignment="1">
      <alignment horizontal="distributed" vertical="center" indent="6"/>
    </xf>
    <xf numFmtId="0" fontId="39" fillId="0" borderId="76" xfId="0" applyNumberFormat="1" applyFont="1" applyBorder="1" applyAlignment="1">
      <alignment horizontal="center" vertical="center"/>
    </xf>
    <xf numFmtId="0" fontId="39" fillId="0" borderId="62" xfId="0" applyNumberFormat="1" applyFont="1" applyBorder="1" applyAlignment="1">
      <alignment horizontal="center" vertical="center"/>
    </xf>
    <xf numFmtId="0" fontId="39" fillId="0" borderId="98" xfId="0" applyNumberFormat="1" applyFont="1" applyBorder="1" applyAlignment="1">
      <alignment horizontal="center" vertical="center"/>
    </xf>
    <xf numFmtId="0" fontId="39" fillId="0" borderId="99" xfId="0" applyNumberFormat="1" applyFont="1" applyBorder="1" applyAlignment="1">
      <alignment horizontal="center" vertical="center"/>
    </xf>
    <xf numFmtId="0" fontId="39" fillId="0" borderId="100" xfId="0" applyNumberFormat="1" applyFont="1" applyBorder="1" applyAlignment="1">
      <alignment horizontal="center" vertical="center"/>
    </xf>
    <xf numFmtId="0" fontId="39" fillId="0" borderId="77" xfId="0" applyNumberFormat="1" applyFont="1" applyBorder="1" applyAlignment="1">
      <alignment vertical="center"/>
    </xf>
    <xf numFmtId="0" fontId="39" fillId="0" borderId="6" xfId="0" applyNumberFormat="1" applyFont="1" applyBorder="1" applyAlignment="1">
      <alignment vertical="center"/>
    </xf>
    <xf numFmtId="0" fontId="39" fillId="0" borderId="7" xfId="0" applyNumberFormat="1" applyFont="1" applyBorder="1" applyAlignment="1">
      <alignment vertical="center"/>
    </xf>
    <xf numFmtId="0" fontId="39" fillId="0" borderId="101" xfId="0" applyNumberFormat="1" applyFont="1" applyBorder="1" applyAlignment="1">
      <alignment horizontal="center" vertical="center"/>
    </xf>
    <xf numFmtId="0" fontId="39" fillId="0" borderId="79" xfId="0" applyNumberFormat="1" applyFont="1" applyBorder="1" applyAlignment="1">
      <alignment horizontal="center" vertical="center"/>
    </xf>
    <xf numFmtId="0" fontId="39" fillId="0" borderId="68" xfId="0" applyNumberFormat="1" applyFont="1" applyBorder="1" applyAlignment="1">
      <alignment horizontal="center" vertical="center"/>
    </xf>
    <xf numFmtId="0" fontId="39" fillId="0" borderId="102" xfId="0" applyNumberFormat="1" applyFont="1" applyBorder="1" applyAlignment="1">
      <alignment horizontal="left" vertical="center"/>
    </xf>
    <xf numFmtId="0" fontId="39" fillId="0" borderId="102" xfId="0" applyNumberFormat="1" applyFont="1" applyBorder="1" applyAlignment="1">
      <alignment vertical="center"/>
    </xf>
    <xf numFmtId="0" fontId="39" fillId="0" borderId="103" xfId="0" applyNumberFormat="1" applyFont="1" applyBorder="1" applyAlignment="1">
      <alignment vertical="center"/>
    </xf>
    <xf numFmtId="0" fontId="39" fillId="0" borderId="104" xfId="0" applyNumberFormat="1" applyFont="1" applyBorder="1" applyAlignment="1">
      <alignment vertical="center"/>
    </xf>
    <xf numFmtId="0" fontId="39" fillId="0" borderId="102" xfId="0" applyNumberFormat="1" applyFont="1" applyBorder="1" applyAlignment="1">
      <alignment horizontal="left" vertical="center" shrinkToFit="1"/>
    </xf>
    <xf numFmtId="0" fontId="39" fillId="0" borderId="80" xfId="0" applyNumberFormat="1" applyFont="1" applyBorder="1" applyAlignment="1">
      <alignment vertical="center"/>
    </xf>
    <xf numFmtId="0" fontId="39" fillId="0" borderId="14" xfId="0" applyNumberFormat="1" applyFont="1" applyBorder="1" applyAlignment="1">
      <alignment vertical="center"/>
    </xf>
    <xf numFmtId="0" fontId="39" fillId="0" borderId="102" xfId="0" applyNumberFormat="1" applyFont="1" applyBorder="1" applyAlignment="1">
      <alignment vertical="center" shrinkToFit="1"/>
    </xf>
    <xf numFmtId="0" fontId="39" fillId="0" borderId="103" xfId="0" applyNumberFormat="1" applyFont="1" applyBorder="1" applyAlignment="1">
      <alignment vertical="center" shrinkToFit="1"/>
    </xf>
    <xf numFmtId="0" fontId="39" fillId="0" borderId="104" xfId="0" applyNumberFormat="1" applyFont="1" applyBorder="1" applyAlignment="1">
      <alignment vertical="center" shrinkToFit="1"/>
    </xf>
    <xf numFmtId="0" fontId="39" fillId="0" borderId="105" xfId="0" applyNumberFormat="1" applyFont="1" applyBorder="1" applyAlignment="1">
      <alignment vertical="center" shrinkToFit="1"/>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0" fillId="0" borderId="102" xfId="0" applyBorder="1" applyAlignment="1">
      <alignment vertical="center" shrinkToFit="1"/>
    </xf>
    <xf numFmtId="0" fontId="0" fillId="0" borderId="103" xfId="0" applyBorder="1" applyAlignment="1">
      <alignment vertical="center" shrinkToFit="1"/>
    </xf>
    <xf numFmtId="0" fontId="0" fillId="0" borderId="104" xfId="0" applyBorder="1" applyAlignment="1">
      <alignment vertical="center" shrinkToFit="1"/>
    </xf>
    <xf numFmtId="0" fontId="0" fillId="0" borderId="105" xfId="0" applyBorder="1" applyAlignment="1">
      <alignment vertical="center" shrinkToFit="1"/>
    </xf>
    <xf numFmtId="0" fontId="39" fillId="0" borderId="0" xfId="0" applyNumberFormat="1" applyFont="1" applyBorder="1" applyAlignment="1">
      <alignment horizontal="center" vertical="center"/>
    </xf>
    <xf numFmtId="0" fontId="39" fillId="0" borderId="0" xfId="0" applyNumberFormat="1" applyFont="1" applyBorder="1" applyAlignment="1">
      <alignment horizontal="right" vertical="center"/>
    </xf>
    <xf numFmtId="0" fontId="39" fillId="0" borderId="0" xfId="0" applyNumberFormat="1" applyFont="1" applyBorder="1" applyAlignment="1" applyProtection="1">
      <alignment vertical="center"/>
      <protection locked="0"/>
    </xf>
    <xf numFmtId="0" fontId="39" fillId="0" borderId="0" xfId="0" applyNumberFormat="1" applyFont="1" applyBorder="1" applyAlignment="1" applyProtection="1">
      <alignment horizontal="center" vertical="center"/>
      <protection locked="0"/>
    </xf>
    <xf numFmtId="0" fontId="39" fillId="0" borderId="80" xfId="0" applyNumberFormat="1" applyFont="1" applyBorder="1" applyAlignment="1" applyProtection="1">
      <alignment vertical="center"/>
      <protection locked="0"/>
    </xf>
    <xf numFmtId="0" fontId="39" fillId="0" borderId="14" xfId="0" applyNumberFormat="1" applyFont="1" applyBorder="1" applyAlignment="1" applyProtection="1">
      <alignment vertical="center"/>
      <protection locked="0"/>
    </xf>
    <xf numFmtId="0" fontId="39" fillId="0" borderId="87" xfId="0" applyNumberFormat="1" applyFont="1" applyBorder="1" applyAlignment="1">
      <alignment horizontal="center" vertical="center"/>
    </xf>
    <xf numFmtId="0" fontId="39" fillId="0" borderId="92" xfId="0" applyNumberFormat="1" applyFont="1" applyBorder="1" applyAlignment="1">
      <alignment horizontal="center" vertical="center"/>
    </xf>
    <xf numFmtId="0" fontId="39" fillId="0" borderId="0" xfId="0" applyNumberFormat="1" applyFont="1" applyBorder="1" applyAlignment="1" applyProtection="1">
      <alignment horizontal="distributed" vertical="center"/>
      <protection locked="0"/>
    </xf>
    <xf numFmtId="0" fontId="39" fillId="0" borderId="102" xfId="0" applyNumberFormat="1" applyFont="1" applyBorder="1" applyAlignment="1">
      <alignment horizontal="center" vertical="center" shrinkToFit="1"/>
    </xf>
    <xf numFmtId="0" fontId="39" fillId="0" borderId="102" xfId="0" applyNumberFormat="1" applyFont="1" applyBorder="1" applyAlignment="1">
      <alignment horizontal="center" vertical="center"/>
    </xf>
    <xf numFmtId="0" fontId="39" fillId="0" borderId="94" xfId="0" applyNumberFormat="1" applyFont="1" applyBorder="1" applyAlignment="1">
      <alignment horizontal="center" vertical="center"/>
    </xf>
    <xf numFmtId="0" fontId="39" fillId="0" borderId="106" xfId="0" applyNumberFormat="1" applyFont="1" applyBorder="1" applyAlignment="1">
      <alignment horizontal="center" vertical="center" shrinkToFit="1"/>
    </xf>
    <xf numFmtId="0" fontId="39" fillId="0" borderId="106" xfId="0" applyNumberFormat="1" applyFont="1" applyBorder="1" applyAlignment="1">
      <alignment horizontal="center" vertical="center"/>
    </xf>
    <xf numFmtId="0" fontId="39" fillId="0" borderId="96" xfId="0" applyNumberFormat="1" applyFont="1" applyBorder="1" applyAlignment="1">
      <alignment vertical="center"/>
    </xf>
    <xf numFmtId="0" fontId="39" fillId="0" borderId="11" xfId="0" applyNumberFormat="1" applyFont="1" applyBorder="1" applyAlignment="1" applyProtection="1">
      <alignment vertical="center"/>
      <protection locked="0"/>
    </xf>
    <xf numFmtId="0" fontId="39" fillId="0" borderId="12" xfId="0" applyNumberFormat="1" applyFont="1" applyBorder="1" applyAlignment="1">
      <alignment vertical="center"/>
    </xf>
    <xf numFmtId="0" fontId="0" fillId="0" borderId="94" xfId="0" applyBorder="1" applyAlignment="1">
      <alignment horizontal="center" vertical="center"/>
    </xf>
    <xf numFmtId="0" fontId="39" fillId="0" borderId="96" xfId="0" applyNumberFormat="1" applyFont="1" applyBorder="1" applyAlignment="1" applyProtection="1">
      <alignment vertical="center"/>
      <protection locked="0"/>
    </xf>
    <xf numFmtId="0" fontId="39" fillId="0" borderId="12" xfId="0" applyNumberFormat="1" applyFont="1" applyBorder="1" applyAlignment="1" applyProtection="1">
      <alignment vertical="center"/>
      <protection locked="0"/>
    </xf>
    <xf numFmtId="0" fontId="40" fillId="0" borderId="0" xfId="0" applyNumberFormat="1" applyFont="1" applyBorder="1" applyAlignment="1">
      <alignment vertical="center"/>
    </xf>
    <xf numFmtId="0" fontId="39" fillId="0" borderId="0" xfId="0" applyNumberFormat="1" applyFont="1" applyBorder="1" applyAlignment="1">
      <alignment vertical="center" shrinkToFit="1"/>
    </xf>
    <xf numFmtId="49" fontId="39" fillId="0" borderId="0" xfId="0" applyNumberFormat="1" applyFont="1" applyBorder="1" applyAlignment="1">
      <alignment vertical="center" shrinkToFit="1"/>
    </xf>
    <xf numFmtId="0" fontId="0" fillId="0" borderId="5" xfId="0" applyNumberFormat="1" applyFont="1" applyBorder="1">
      <alignment vertical="center"/>
    </xf>
    <xf numFmtId="0" fontId="0" fillId="0" borderId="6" xfId="0" applyNumberFormat="1" applyFont="1" applyBorder="1">
      <alignment vertical="center"/>
    </xf>
    <xf numFmtId="0" fontId="21" fillId="0" borderId="6" xfId="0" applyNumberFormat="1" applyFont="1" applyBorder="1" applyAlignment="1">
      <alignment horizontal="center" vertical="center"/>
    </xf>
    <xf numFmtId="0" fontId="0" fillId="0" borderId="6" xfId="0" applyNumberFormat="1" applyFont="1" applyBorder="1" applyAlignment="1">
      <alignment horizontal="center" vertical="center"/>
    </xf>
    <xf numFmtId="0" fontId="23" fillId="0" borderId="6" xfId="0" applyNumberFormat="1" applyFont="1" applyBorder="1" applyAlignment="1">
      <alignment horizontal="center" vertical="center"/>
    </xf>
    <xf numFmtId="0" fontId="0" fillId="0" borderId="7" xfId="0" applyNumberFormat="1" applyFont="1" applyBorder="1">
      <alignment vertical="center"/>
    </xf>
    <xf numFmtId="0" fontId="41" fillId="0" borderId="15" xfId="0" applyNumberFormat="1" applyFont="1" applyBorder="1" applyAlignment="1">
      <alignment vertical="center"/>
    </xf>
    <xf numFmtId="0" fontId="41" fillId="0" borderId="0" xfId="0" applyNumberFormat="1" applyFont="1" applyBorder="1" applyAlignment="1">
      <alignment vertical="center"/>
    </xf>
    <xf numFmtId="0" fontId="21" fillId="0" borderId="0" xfId="0" applyNumberFormat="1" applyFont="1" applyBorder="1" applyAlignment="1">
      <alignment horizontal="center" vertical="center"/>
    </xf>
    <xf numFmtId="0" fontId="23" fillId="0" borderId="0" xfId="0" applyNumberFormat="1" applyFont="1" applyBorder="1" applyAlignment="1">
      <alignment horizontal="center" vertical="center"/>
    </xf>
    <xf numFmtId="0" fontId="0" fillId="0" borderId="107" xfId="0" applyNumberFormat="1" applyFont="1" applyBorder="1">
      <alignment vertical="center"/>
    </xf>
    <xf numFmtId="0" fontId="0" fillId="0" borderId="0" xfId="0" applyNumberFormat="1" applyFont="1" applyBorder="1" applyAlignment="1">
      <alignment horizontal="center" vertical="center" shrinkToFit="1"/>
    </xf>
    <xf numFmtId="38" fontId="24" fillId="0" borderId="14" xfId="3" applyFont="1" applyBorder="1" applyAlignment="1">
      <alignment horizontal="center" vertical="center"/>
    </xf>
    <xf numFmtId="0" fontId="0" fillId="0" borderId="76" xfId="0" applyNumberFormat="1" applyFont="1" applyBorder="1" applyAlignment="1">
      <alignment horizontal="distributed" vertical="center" wrapText="1"/>
    </xf>
    <xf numFmtId="0" fontId="0" fillId="0" borderId="56" xfId="0" applyNumberFormat="1" applyFont="1" applyBorder="1" applyAlignment="1">
      <alignment horizontal="distributed" vertical="center"/>
    </xf>
    <xf numFmtId="0" fontId="0" fillId="0" borderId="4" xfId="0" applyNumberFormat="1" applyFont="1" applyBorder="1" applyAlignment="1">
      <alignment horizontal="distributed" vertical="center"/>
    </xf>
    <xf numFmtId="0" fontId="0" fillId="0" borderId="79" xfId="0" applyNumberFormat="1" applyFont="1" applyBorder="1" applyAlignment="1">
      <alignment horizontal="distributed" vertical="center" wrapText="1"/>
    </xf>
    <xf numFmtId="0" fontId="0" fillId="0" borderId="85" xfId="0" applyNumberFormat="1" applyFont="1" applyBorder="1" applyAlignment="1">
      <alignment horizontal="distributed" vertical="center" wrapText="1"/>
    </xf>
    <xf numFmtId="0" fontId="0" fillId="0" borderId="98" xfId="0" applyNumberFormat="1" applyFont="1" applyBorder="1" applyAlignment="1">
      <alignment horizontal="distributed" vertical="center"/>
    </xf>
    <xf numFmtId="0" fontId="0" fillId="0" borderId="108" xfId="0" applyNumberFormat="1" applyFont="1" applyBorder="1" applyAlignment="1">
      <alignment horizontal="distributed" vertical="center"/>
    </xf>
    <xf numFmtId="0" fontId="0" fillId="0" borderId="90" xfId="0" applyNumberFormat="1" applyFont="1" applyBorder="1" applyAlignment="1">
      <alignment horizontal="center" vertical="center" shrinkToFit="1"/>
    </xf>
    <xf numFmtId="0" fontId="23" fillId="0" borderId="12" xfId="0" applyNumberFormat="1" applyFont="1" applyBorder="1" applyAlignment="1">
      <alignment horizontal="center" vertical="center" shrinkToFit="1"/>
    </xf>
    <xf numFmtId="0" fontId="0" fillId="0" borderId="79" xfId="0" applyNumberFormat="1" applyFont="1" applyBorder="1" applyAlignment="1">
      <alignment horizontal="center" vertical="center" shrinkToFit="1"/>
    </xf>
    <xf numFmtId="0" fontId="0" fillId="0" borderId="56" xfId="0" applyNumberFormat="1" applyFont="1" applyBorder="1" applyAlignment="1">
      <alignment horizontal="center" vertical="center" shrinkToFit="1"/>
    </xf>
    <xf numFmtId="0" fontId="23" fillId="0" borderId="4" xfId="0" applyNumberFormat="1" applyFont="1" applyBorder="1" applyAlignment="1">
      <alignment horizontal="center" vertical="center" shrinkToFit="1"/>
    </xf>
    <xf numFmtId="0" fontId="0" fillId="0" borderId="0" xfId="0" applyNumberFormat="1" applyFont="1" applyBorder="1" applyAlignment="1">
      <alignment horizontal="left" vertical="center"/>
    </xf>
    <xf numFmtId="0" fontId="23" fillId="0" borderId="0" xfId="0" applyNumberFormat="1" applyFont="1" applyBorder="1" applyAlignment="1">
      <alignment horizontal="left" vertical="center" shrinkToFit="1"/>
    </xf>
    <xf numFmtId="0" fontId="24" fillId="0" borderId="0" xfId="0" applyNumberFormat="1" applyFont="1" applyBorder="1" applyAlignment="1">
      <alignment horizontal="left" vertical="center" shrinkToFit="1"/>
    </xf>
    <xf numFmtId="49" fontId="0" fillId="0" borderId="79" xfId="0" applyNumberFormat="1" applyFont="1" applyBorder="1" applyAlignment="1">
      <alignment horizontal="center" vertical="center" shrinkToFit="1"/>
    </xf>
    <xf numFmtId="49" fontId="0" fillId="0" borderId="68" xfId="0" applyNumberFormat="1" applyFont="1" applyBorder="1" applyAlignment="1">
      <alignment horizontal="center" vertical="center" shrinkToFit="1"/>
    </xf>
    <xf numFmtId="0" fontId="23" fillId="0" borderId="0" xfId="0" applyNumberFormat="1" applyFont="1" applyBorder="1" applyAlignment="1">
      <alignment vertical="center"/>
    </xf>
    <xf numFmtId="49" fontId="0" fillId="0" borderId="94" xfId="0" applyNumberFormat="1" applyFont="1" applyBorder="1" applyAlignment="1">
      <alignment horizontal="center" vertical="center" shrinkToFit="1"/>
    </xf>
    <xf numFmtId="0" fontId="0" fillId="0" borderId="15" xfId="0" applyNumberFormat="1" applyBorder="1" applyAlignment="1">
      <alignment horizontal="right" vertical="center"/>
    </xf>
    <xf numFmtId="0" fontId="41" fillId="0" borderId="10" xfId="0" applyNumberFormat="1" applyFont="1" applyBorder="1" applyAlignment="1">
      <alignment vertical="center"/>
    </xf>
    <xf numFmtId="0" fontId="41" fillId="0" borderId="11" xfId="0" applyNumberFormat="1" applyFont="1" applyBorder="1" applyAlignment="1">
      <alignment vertical="center"/>
    </xf>
    <xf numFmtId="0" fontId="21" fillId="0" borderId="11"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23" fillId="0" borderId="11" xfId="0" applyNumberFormat="1" applyFont="1" applyBorder="1" applyAlignment="1">
      <alignment horizontal="center" vertical="center"/>
    </xf>
    <xf numFmtId="0" fontId="0" fillId="0" borderId="12" xfId="0" applyNumberFormat="1" applyFont="1" applyBorder="1" applyAlignment="1">
      <alignment horizontal="left" vertical="center"/>
    </xf>
    <xf numFmtId="0" fontId="29" fillId="0" borderId="0" xfId="0" applyNumberFormat="1" applyFont="1">
      <alignment vertical="center"/>
    </xf>
    <xf numFmtId="0" fontId="0" fillId="0" borderId="0" xfId="0" applyFont="1" applyAlignment="1">
      <alignment vertical="top" wrapText="1"/>
    </xf>
    <xf numFmtId="0" fontId="42" fillId="0" borderId="0" xfId="0" applyFont="1" applyAlignment="1">
      <alignment vertical="top" wrapText="1"/>
    </xf>
    <xf numFmtId="0" fontId="0" fillId="0" borderId="0" xfId="0" applyFont="1" applyAlignment="1">
      <alignment horizontal="left" vertical="center" indent="1" shrinkToFit="1"/>
    </xf>
    <xf numFmtId="0" fontId="0" fillId="0" borderId="0" xfId="0" applyNumberFormat="1" applyFont="1" applyAlignment="1">
      <alignment horizontal="distributed" vertical="center"/>
    </xf>
    <xf numFmtId="0" fontId="43" fillId="0" borderId="0" xfId="0" applyNumberFormat="1" applyFont="1" applyAlignment="1">
      <alignment horizontal="center" vertical="center"/>
    </xf>
    <xf numFmtId="0" fontId="0" fillId="0" borderId="79" xfId="0" applyNumberFormat="1" applyFont="1" applyBorder="1" applyAlignment="1">
      <alignment horizontal="distributed" vertical="center" indent="1"/>
    </xf>
    <xf numFmtId="0" fontId="0" fillId="0" borderId="68" xfId="0" applyNumberFormat="1" applyFont="1" applyBorder="1" applyAlignment="1">
      <alignment horizontal="distributed" vertical="center" indent="1"/>
    </xf>
    <xf numFmtId="0" fontId="0" fillId="0" borderId="80" xfId="0" applyNumberFormat="1" applyFont="1" applyBorder="1" applyAlignment="1">
      <alignment horizontal="distributed" vertical="center" indent="1"/>
    </xf>
    <xf numFmtId="0" fontId="0" fillId="0" borderId="0" xfId="0" applyNumberFormat="1" applyFont="1" applyBorder="1" applyAlignment="1">
      <alignment horizontal="distributed" vertical="center" indent="1"/>
    </xf>
    <xf numFmtId="0" fontId="0" fillId="0" borderId="81" xfId="0" applyNumberFormat="1" applyFont="1" applyBorder="1" applyAlignment="1">
      <alignment horizontal="distributed" vertical="center" indent="1"/>
    </xf>
    <xf numFmtId="0" fontId="0" fillId="0" borderId="80" xfId="0" quotePrefix="1" applyNumberFormat="1" applyFont="1" applyBorder="1" applyAlignment="1">
      <alignment horizontal="distributed" vertical="center" indent="1"/>
    </xf>
    <xf numFmtId="0" fontId="0" fillId="0" borderId="14" xfId="0" quotePrefix="1" applyNumberFormat="1" applyFont="1" applyBorder="1" applyAlignment="1">
      <alignment horizontal="distributed" vertical="center" indent="1"/>
    </xf>
    <xf numFmtId="49" fontId="0" fillId="0" borderId="0" xfId="0" quotePrefix="1" applyNumberFormat="1" applyBorder="1" applyAlignment="1">
      <alignment vertical="center"/>
    </xf>
    <xf numFmtId="49" fontId="0" fillId="0" borderId="0" xfId="0" applyNumberFormat="1">
      <alignment vertical="center"/>
    </xf>
    <xf numFmtId="0" fontId="0" fillId="0" borderId="85" xfId="0" applyNumberFormat="1" applyFont="1" applyBorder="1" applyAlignment="1">
      <alignment horizontal="distributed" vertical="center" indent="1"/>
    </xf>
    <xf numFmtId="0" fontId="0" fillId="0" borderId="88" xfId="0" applyNumberFormat="1" applyFont="1" applyBorder="1" applyAlignment="1">
      <alignment horizontal="distributed" vertical="center" indent="1"/>
    </xf>
    <xf numFmtId="0" fontId="0" fillId="0" borderId="82" xfId="0" applyNumberFormat="1" applyFont="1" applyBorder="1" applyAlignment="1">
      <alignment horizontal="distributed" vertical="center" indent="1"/>
    </xf>
    <xf numFmtId="0" fontId="0" fillId="0" borderId="86" xfId="0" applyNumberFormat="1" applyFont="1" applyBorder="1" applyAlignment="1">
      <alignment horizontal="distributed" vertical="center" indent="1"/>
    </xf>
    <xf numFmtId="0" fontId="0" fillId="0" borderId="88" xfId="0" quotePrefix="1" applyNumberFormat="1" applyFont="1" applyBorder="1" applyAlignment="1">
      <alignment horizontal="distributed" vertical="center" indent="1"/>
    </xf>
    <xf numFmtId="0" fontId="0" fillId="0" borderId="89" xfId="0" quotePrefix="1" applyNumberFormat="1" applyFont="1" applyBorder="1" applyAlignment="1">
      <alignment horizontal="distributed" vertical="center" indent="1"/>
    </xf>
    <xf numFmtId="0" fontId="32" fillId="0" borderId="0" xfId="0" applyNumberFormat="1" applyFont="1" applyAlignment="1">
      <alignment vertical="top"/>
    </xf>
    <xf numFmtId="0" fontId="21" fillId="0" borderId="0" xfId="0" applyNumberFormat="1" applyFont="1" applyAlignment="1">
      <alignment horizontal="right" vertical="center"/>
    </xf>
    <xf numFmtId="0" fontId="0" fillId="0" borderId="80" xfId="0" applyNumberFormat="1" applyFont="1" applyBorder="1" applyAlignment="1">
      <alignment horizontal="distributed" vertical="center" wrapText="1"/>
    </xf>
    <xf numFmtId="0" fontId="0" fillId="0" borderId="14" xfId="0" applyNumberFormat="1" applyFont="1" applyBorder="1" applyAlignment="1">
      <alignment horizontal="distributed" vertical="center" wrapText="1"/>
    </xf>
    <xf numFmtId="0" fontId="0" fillId="0" borderId="88" xfId="0" applyNumberFormat="1" applyFont="1" applyBorder="1" applyAlignment="1">
      <alignment vertical="center" wrapText="1"/>
    </xf>
    <xf numFmtId="0" fontId="0" fillId="0" borderId="89" xfId="0" applyNumberFormat="1" applyFont="1" applyBorder="1" applyAlignment="1">
      <alignment horizontal="distributed" vertical="center" wrapText="1"/>
    </xf>
    <xf numFmtId="0" fontId="0" fillId="0" borderId="90" xfId="0" applyNumberFormat="1" applyFont="1" applyBorder="1" applyAlignment="1">
      <alignment horizontal="left" vertical="center" indent="1" shrinkToFit="1"/>
    </xf>
    <xf numFmtId="0" fontId="0" fillId="0" borderId="92" xfId="0" applyNumberFormat="1" applyFont="1" applyBorder="1" applyAlignment="1">
      <alignment horizontal="left" vertical="center" indent="1"/>
    </xf>
    <xf numFmtId="49" fontId="0" fillId="0" borderId="91" xfId="0" applyNumberFormat="1" applyFont="1" applyBorder="1" applyAlignment="1">
      <alignment horizontal="left" vertical="center" indent="1" shrinkToFit="1"/>
    </xf>
    <xf numFmtId="49" fontId="0" fillId="0" borderId="83" xfId="0" applyNumberFormat="1" applyFont="1" applyBorder="1" applyAlignment="1">
      <alignment horizontal="left" vertical="center" indent="1" shrinkToFit="1"/>
    </xf>
    <xf numFmtId="49" fontId="0" fillId="0" borderId="93" xfId="0" applyNumberFormat="1" applyFont="1" applyBorder="1" applyAlignment="1">
      <alignment horizontal="left" vertical="center" indent="1" shrinkToFit="1"/>
    </xf>
    <xf numFmtId="0" fontId="0" fillId="0" borderId="79" xfId="0" applyNumberFormat="1" applyFont="1" applyBorder="1" applyAlignment="1">
      <alignment horizontal="left" vertical="center" indent="1" shrinkToFit="1"/>
    </xf>
    <xf numFmtId="0" fontId="0" fillId="0" borderId="68" xfId="0" applyNumberFormat="1" applyFont="1" applyBorder="1" applyAlignment="1">
      <alignment horizontal="left" vertical="center" indent="1"/>
    </xf>
    <xf numFmtId="49" fontId="0" fillId="0" borderId="80" xfId="0" applyNumberFormat="1" applyFont="1" applyBorder="1" applyAlignment="1">
      <alignment horizontal="left" vertical="center" indent="1" shrinkToFit="1"/>
    </xf>
    <xf numFmtId="49" fontId="0" fillId="0" borderId="0" xfId="0" applyNumberFormat="1" applyFont="1" applyBorder="1" applyAlignment="1">
      <alignment horizontal="left" vertical="center" indent="1" shrinkToFit="1"/>
    </xf>
    <xf numFmtId="49" fontId="0" fillId="0" borderId="14" xfId="0" applyNumberFormat="1" applyFont="1" applyBorder="1" applyAlignment="1">
      <alignment horizontal="left" vertical="center" indent="1" shrinkToFit="1"/>
    </xf>
    <xf numFmtId="0" fontId="21" fillId="0" borderId="0" xfId="0" applyNumberFormat="1" applyFont="1" applyAlignment="1">
      <alignment horizontal="left" vertical="center"/>
    </xf>
    <xf numFmtId="0" fontId="0" fillId="0" borderId="94" xfId="0" applyNumberFormat="1" applyFont="1" applyBorder="1" applyAlignment="1">
      <alignment horizontal="left" vertical="center" indent="1" shrinkToFit="1"/>
    </xf>
    <xf numFmtId="0" fontId="0" fillId="0" borderId="74" xfId="0" applyNumberFormat="1" applyFont="1" applyBorder="1" applyAlignment="1">
      <alignment horizontal="left" vertical="center" indent="1"/>
    </xf>
    <xf numFmtId="49" fontId="0" fillId="0" borderId="96" xfId="0" applyNumberFormat="1" applyFont="1" applyBorder="1" applyAlignment="1">
      <alignment horizontal="left" vertical="center" indent="1" shrinkToFit="1"/>
    </xf>
    <xf numFmtId="49" fontId="0" fillId="0" borderId="11" xfId="0" applyNumberFormat="1" applyFont="1" applyBorder="1" applyAlignment="1">
      <alignment horizontal="left" vertical="center" indent="1" shrinkToFit="1"/>
    </xf>
    <xf numFmtId="49" fontId="0" fillId="0" borderId="12" xfId="0" applyNumberFormat="1" applyFont="1" applyBorder="1" applyAlignment="1">
      <alignment horizontal="left" vertical="center" indent="1" shrinkToFit="1"/>
    </xf>
    <xf numFmtId="49" fontId="29" fillId="0" borderId="0" xfId="0" applyNumberFormat="1" applyFont="1" applyBorder="1" applyAlignment="1">
      <alignment horizontal="left" vertical="center" wrapText="1" indent="1" shrinkToFit="1"/>
    </xf>
    <xf numFmtId="49" fontId="0" fillId="0" borderId="0" xfId="0" applyNumberFormat="1" applyFont="1" applyBorder="1" applyAlignment="1">
      <alignment horizontal="left" vertical="center" wrapText="1" indent="1" shrinkToFit="1"/>
    </xf>
    <xf numFmtId="49" fontId="29" fillId="0" borderId="0" xfId="0" applyNumberFormat="1" applyFont="1" applyBorder="1" applyAlignment="1">
      <alignment horizontal="left" vertical="center" indent="1" shrinkToFit="1"/>
    </xf>
    <xf numFmtId="0" fontId="21" fillId="0" borderId="0" xfId="0" applyNumberFormat="1" applyFont="1" applyAlignment="1">
      <alignment vertical="center"/>
    </xf>
    <xf numFmtId="0" fontId="44" fillId="0" borderId="0" xfId="0" applyNumberFormat="1" applyFont="1">
      <alignment vertical="center"/>
    </xf>
    <xf numFmtId="49" fontId="0" fillId="0" borderId="63" xfId="0" applyNumberFormat="1" applyFont="1" applyBorder="1" applyAlignment="1">
      <alignment horizontal="center" vertical="center"/>
    </xf>
    <xf numFmtId="49" fontId="0" fillId="0" borderId="69" xfId="0" applyNumberFormat="1" applyFont="1" applyBorder="1" applyAlignment="1">
      <alignment horizontal="center" vertical="center"/>
    </xf>
    <xf numFmtId="0" fontId="0" fillId="0" borderId="68" xfId="0" applyNumberFormat="1" applyFont="1" applyBorder="1" applyAlignment="1">
      <alignment horizontal="distributed" vertical="center" wrapText="1"/>
    </xf>
    <xf numFmtId="0" fontId="0" fillId="0" borderId="69" xfId="0" applyNumberFormat="1" applyFont="1" applyBorder="1" applyAlignment="1">
      <alignment horizontal="distributed" vertical="center" wrapText="1"/>
    </xf>
    <xf numFmtId="0" fontId="0" fillId="0" borderId="69" xfId="0" applyNumberFormat="1" applyFont="1" applyBorder="1" applyAlignment="1">
      <alignment horizontal="distributed" vertical="center"/>
    </xf>
    <xf numFmtId="0" fontId="0" fillId="0" borderId="109" xfId="0" applyNumberFormat="1" applyFont="1" applyBorder="1" applyAlignment="1">
      <alignment horizontal="distributed" vertical="center"/>
    </xf>
    <xf numFmtId="0" fontId="0" fillId="0" borderId="92" xfId="0" applyNumberFormat="1" applyFont="1" applyBorder="1" applyAlignment="1">
      <alignment horizontal="left" vertical="center" indent="1" shrinkToFit="1"/>
    </xf>
    <xf numFmtId="0" fontId="0" fillId="0" borderId="110" xfId="0" applyNumberFormat="1" applyFont="1" applyBorder="1" applyAlignment="1">
      <alignment horizontal="left" vertical="center" indent="1"/>
    </xf>
    <xf numFmtId="0" fontId="0" fillId="0" borderId="68" xfId="0" applyNumberFormat="1" applyFont="1" applyBorder="1" applyAlignment="1">
      <alignment horizontal="left" vertical="center" indent="1" shrinkToFit="1"/>
    </xf>
    <xf numFmtId="0" fontId="0" fillId="0" borderId="69" xfId="0" applyNumberFormat="1" applyFont="1" applyBorder="1" applyAlignment="1">
      <alignment horizontal="left" vertical="center" indent="1"/>
    </xf>
    <xf numFmtId="0" fontId="0" fillId="0" borderId="74" xfId="0" applyNumberFormat="1" applyFont="1" applyBorder="1" applyAlignment="1">
      <alignment horizontal="left" vertical="center" indent="1" shrinkToFit="1"/>
    </xf>
    <xf numFmtId="0" fontId="0" fillId="0" borderId="75" xfId="0" applyNumberFormat="1" applyFont="1" applyBorder="1" applyAlignment="1">
      <alignment horizontal="left" vertical="center" indent="1"/>
    </xf>
    <xf numFmtId="0" fontId="29" fillId="0" borderId="0" xfId="0" applyNumberFormat="1" applyFont="1" applyAlignment="1">
      <alignment horizontal="left" vertical="center" wrapText="1"/>
    </xf>
    <xf numFmtId="0" fontId="45" fillId="0" borderId="0" xfId="0" applyNumberFormat="1" applyFont="1">
      <alignment vertical="center"/>
    </xf>
  </cellXfs>
  <cellStyles count="4">
    <cellStyle name="標準" xfId="0" builtinId="0"/>
    <cellStyle name="標準 2" xfId="1"/>
    <cellStyle name="標準_入力シート" xfId="2"/>
    <cellStyle name="桁区切り" xfId="3" builtinId="6"/>
  </cellStyles>
  <dxfs count="8">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colors>
    <mruColors>
      <color rgb="FFFFFF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fmlaLink="K14"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lockText="1" noThreeD="1"/>
</file>

<file path=xl/ctrlProps/ctrlProp17.xml><?xml version="1.0" encoding="utf-8"?>
<formControlPr xmlns="http://schemas.microsoft.com/office/spreadsheetml/2009/9/main" objectType="GBox" lockText="1" noThreeD="1"/>
</file>

<file path=xl/ctrlProps/ctrlProp18.xml><?xml version="1.0" encoding="utf-8"?>
<formControlPr xmlns="http://schemas.microsoft.com/office/spreadsheetml/2009/9/main" objectType="Radio" checked="Checked" firstButton="1" fmlaLink="K1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K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fmlaLink="K23" lockText="1" noThreeD="1"/>
</file>

<file path=xl/ctrlProps/ctrlProp22.xml><?xml version="1.0" encoding="utf-8"?>
<formControlPr xmlns="http://schemas.microsoft.com/office/spreadsheetml/2009/9/main" objectType="CheckBox" fmlaLink="K24"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CheckBox" fmlaLink="K17" lockText="1" noThreeD="1"/>
</file>

<file path=xl/ctrlProps/ctrlProp25.xml><?xml version="1.0" encoding="utf-8"?>
<formControlPr xmlns="http://schemas.microsoft.com/office/spreadsheetml/2009/9/main" objectType="CheckBox" fmlaLink="$AV$10" lockText="1" noThreeD="1"/>
</file>

<file path=xl/ctrlProps/ctrlProp26.xml><?xml version="1.0" encoding="utf-8"?>
<formControlPr xmlns="http://schemas.microsoft.com/office/spreadsheetml/2009/9/main" objectType="CheckBox" fmlaLink="$AV$10" lockText="1" noThreeD="1"/>
</file>

<file path=xl/ctrlProps/ctrlProp3.xml><?xml version="1.0" encoding="utf-8"?>
<formControlPr xmlns="http://schemas.microsoft.com/office/spreadsheetml/2009/9/main" objectType="CheckBox" fmlaLink="K20" lockText="1" noThreeD="1"/>
</file>

<file path=xl/ctrlProps/ctrlProp4.xml><?xml version="1.0" encoding="utf-8"?>
<formControlPr xmlns="http://schemas.microsoft.com/office/spreadsheetml/2009/9/main" objectType="CheckBox" fmlaLink="K25" lockText="1" noThreeD="1"/>
</file>

<file path=xl/ctrlProps/ctrlProp5.xml><?xml version="1.0" encoding="utf-8"?>
<formControlPr xmlns="http://schemas.microsoft.com/office/spreadsheetml/2009/9/main" objectType="CheckBox" fmlaLink="K21" lockText="1" noThreeD="1"/>
</file>

<file path=xl/ctrlProps/ctrlProp6.xml><?xml version="1.0" encoding="utf-8"?>
<formControlPr xmlns="http://schemas.microsoft.com/office/spreadsheetml/2009/9/main" objectType="CheckBox" fmlaLink="K22" lockText="1" noThreeD="1"/>
</file>

<file path=xl/ctrlProps/ctrlProp7.xml><?xml version="1.0" encoding="utf-8"?>
<formControlPr xmlns="http://schemas.microsoft.com/office/spreadsheetml/2009/9/main" objectType="CheckBox" fmlaLink="K46" lockText="1" noThreeD="1"/>
</file>

<file path=xl/ctrlProps/ctrlProp8.xml><?xml version="1.0" encoding="utf-8"?>
<formControlPr xmlns="http://schemas.microsoft.com/office/spreadsheetml/2009/9/main" objectType="CheckBox" fmlaLink="K47" lockText="1" noThreeD="1"/>
</file>

<file path=xl/ctrlProps/ctrlProp9.xml><?xml version="1.0" encoding="utf-8"?>
<formControlPr xmlns="http://schemas.microsoft.com/office/spreadsheetml/2009/9/main" objectType="Radio" firstButton="1" fmlaLink="L11" lockText="1" noThreeD="1"/>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 Id="rId4" Type="http://schemas.openxmlformats.org/officeDocument/2006/relationships/image" Target="../media/image5.emf" /><Relationship Id="rId5" Type="http://schemas.openxmlformats.org/officeDocument/2006/relationships/image" Target="../media/image6.emf" /><Relationship Id="rId6" Type="http://schemas.openxmlformats.org/officeDocument/2006/relationships/image" Target="../media/image7.emf" /></Relationships>
</file>

<file path=xl/drawings/_rels/drawing3.xml.rels><?xml version="1.0" encoding="UTF-8"?><Relationships xmlns="http://schemas.openxmlformats.org/package/2006/relationships"><Relationship Id="rId1" Type="http://schemas.openxmlformats.org/officeDocument/2006/relationships/image" Target="../media/image8.emf" /><Relationship Id="rId2" Type="http://schemas.openxmlformats.org/officeDocument/2006/relationships/image" Target="../media/image9.emf" /><Relationship Id="rId3" Type="http://schemas.openxmlformats.org/officeDocument/2006/relationships/image" Target="../media/image10.emf" /><Relationship Id="rId4" Type="http://schemas.openxmlformats.org/officeDocument/2006/relationships/image" Target="../media/image11.emf" /><Relationship Id="rId5" Type="http://schemas.openxmlformats.org/officeDocument/2006/relationships/image" Target="../media/image12.emf" /><Relationship Id="rId6" Type="http://schemas.openxmlformats.org/officeDocument/2006/relationships/image" Target="../media/image13.emf" /><Relationship Id="rId7" Type="http://schemas.openxmlformats.org/officeDocument/2006/relationships/image" Target="../media/image14.emf" /></Relationships>
</file>

<file path=xl/drawings/_rels/drawing4.xml.rels><?xml version="1.0" encoding="UTF-8"?><Relationships xmlns="http://schemas.openxmlformats.org/package/2006/relationships"><Relationship Id="rId1" Type="http://schemas.openxmlformats.org/officeDocument/2006/relationships/image" Target="../media/image15.emf" /></Relationships>
</file>

<file path=xl/drawings/_rels/drawing5.xml.rels><?xml version="1.0" encoding="UTF-8"?><Relationships xmlns="http://schemas.openxmlformats.org/package/2006/relationships"><Relationship Id="rId1" Type="http://schemas.openxmlformats.org/officeDocument/2006/relationships/image" Target="../media/image16.emf" /><Relationship Id="rId2" Type="http://schemas.openxmlformats.org/officeDocument/2006/relationships/image" Target="../media/image17.emf" /><Relationship Id="rId3" Type="http://schemas.openxmlformats.org/officeDocument/2006/relationships/image" Target="../media/image18.emf" /><Relationship Id="rId4" Type="http://schemas.openxmlformats.org/officeDocument/2006/relationships/image" Target="../media/image19.emf" /></Relationships>
</file>

<file path=xl/drawings/_rels/drawing6.xml.rels><?xml version="1.0" encoding="UTF-8"?><Relationships xmlns="http://schemas.openxmlformats.org/package/2006/relationships"><Relationship Id="rId1" Type="http://schemas.openxmlformats.org/officeDocument/2006/relationships/image" Target="../media/image1.emf" /></Relationships>
</file>

<file path=xl/drawings/_rels/drawing8.xml.rels><?xml version="1.0" encoding="UTF-8"?><Relationships xmlns="http://schemas.openxmlformats.org/package/2006/relationships"><Relationship Id="rId1" Type="http://schemas.openxmlformats.org/officeDocument/2006/relationships/image" Target="../media/image1.emf" /></Relationships>
</file>

<file path=xl/drawings/_rels/vmlDrawing2.v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 Id="rId4" Type="http://schemas.openxmlformats.org/officeDocument/2006/relationships/image" Target="../media/image5.emf" /><Relationship Id="rId5" Type="http://schemas.openxmlformats.org/officeDocument/2006/relationships/image" Target="../media/image6.emf" /><Relationship Id="rId6" Type="http://schemas.openxmlformats.org/officeDocument/2006/relationships/image" Target="../media/image7.emf" /></Relationships>
</file>

<file path=xl/drawings/_rels/vmlDrawing3.vml.rels><?xml version="1.0" encoding="UTF-8"?><Relationships xmlns="http://schemas.openxmlformats.org/package/2006/relationships"><Relationship Id="rId1" Type="http://schemas.openxmlformats.org/officeDocument/2006/relationships/image" Target="../media/image8.emf" /><Relationship Id="rId2" Type="http://schemas.openxmlformats.org/officeDocument/2006/relationships/image" Target="../media/image9.emf" /><Relationship Id="rId3" Type="http://schemas.openxmlformats.org/officeDocument/2006/relationships/image" Target="../media/image10.emf" /><Relationship Id="rId4" Type="http://schemas.openxmlformats.org/officeDocument/2006/relationships/image" Target="../media/image11.emf" /><Relationship Id="rId5" Type="http://schemas.openxmlformats.org/officeDocument/2006/relationships/image" Target="../media/image12.emf" /><Relationship Id="rId6" Type="http://schemas.openxmlformats.org/officeDocument/2006/relationships/image" Target="../media/image13.emf" /><Relationship Id="rId7" Type="http://schemas.openxmlformats.org/officeDocument/2006/relationships/image" Target="../media/image14.emf" /></Relationships>
</file>

<file path=xl/drawings/_rels/vmlDrawing4.vml.rels><?xml version="1.0" encoding="UTF-8"?><Relationships xmlns="http://schemas.openxmlformats.org/package/2006/relationships"><Relationship Id="rId1" Type="http://schemas.openxmlformats.org/officeDocument/2006/relationships/image" Target="../media/image15.emf" /></Relationships>
</file>

<file path=xl/drawings/_rels/vmlDrawing5.vml.rels><?xml version="1.0" encoding="UTF-8"?><Relationships xmlns="http://schemas.openxmlformats.org/package/2006/relationships"><Relationship Id="rId1" Type="http://schemas.openxmlformats.org/officeDocument/2006/relationships/image" Target="../media/image16.emf" /><Relationship Id="rId2" Type="http://schemas.openxmlformats.org/officeDocument/2006/relationships/image" Target="../media/image17.emf" /><Relationship Id="rId3" Type="http://schemas.openxmlformats.org/officeDocument/2006/relationships/image" Target="../media/image18.emf" /><Relationship Id="rId4" Type="http://schemas.openxmlformats.org/officeDocument/2006/relationships/image" Target="../media/image19.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12</xdr:row>
          <xdr:rowOff>180975</xdr:rowOff>
        </xdr:from>
        <xdr:to xmlns:xdr="http://schemas.openxmlformats.org/drawingml/2006/spreadsheetDrawing">
          <xdr:col>3</xdr:col>
          <xdr:colOff>485775</xdr:colOff>
          <xdr:row>14</xdr:row>
          <xdr:rowOff>27940</xdr:rowOff>
        </xdr:to>
        <xdr:sp textlink="">
          <xdr:nvSpPr>
            <xdr:cNvPr id="1056" name="チェック 32" hidden="1">
              <a:extLst>
                <a:ext uri="{63B3BB69-23CF-44E3-9099-C40C66FF867C}">
                  <a14:compatExt spid="_x0000_s1056"/>
                </a:ext>
              </a:extLst>
            </xdr:cNvPr>
            <xdr:cNvSpPr>
              <a:spLocks noRot="1" noChangeShapeType="1"/>
            </xdr:cNvSpPr>
          </xdr:nvSpPr>
          <xdr:spPr>
            <a:xfrm>
              <a:off x="2847975" y="2581275"/>
              <a:ext cx="3143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17</xdr:row>
          <xdr:rowOff>161290</xdr:rowOff>
        </xdr:from>
        <xdr:to xmlns:xdr="http://schemas.openxmlformats.org/drawingml/2006/spreadsheetDrawing">
          <xdr:col>3</xdr:col>
          <xdr:colOff>428625</xdr:colOff>
          <xdr:row>19</xdr:row>
          <xdr:rowOff>27940</xdr:rowOff>
        </xdr:to>
        <xdr:sp textlink="">
          <xdr:nvSpPr>
            <xdr:cNvPr id="1062" name="チェック 38" hidden="1">
              <a:extLst>
                <a:ext uri="{63B3BB69-23CF-44E3-9099-C40C66FF867C}">
                  <a14:compatExt spid="_x0000_s1062"/>
                </a:ext>
              </a:extLst>
            </xdr:cNvPr>
            <xdr:cNvSpPr>
              <a:spLocks noRot="1" noChangeShapeType="1"/>
            </xdr:cNvSpPr>
          </xdr:nvSpPr>
          <xdr:spPr>
            <a:xfrm>
              <a:off x="2847975" y="3561715"/>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18</xdr:row>
          <xdr:rowOff>161925</xdr:rowOff>
        </xdr:from>
        <xdr:to xmlns:xdr="http://schemas.openxmlformats.org/drawingml/2006/spreadsheetDrawing">
          <xdr:col>3</xdr:col>
          <xdr:colOff>428625</xdr:colOff>
          <xdr:row>20</xdr:row>
          <xdr:rowOff>27940</xdr:rowOff>
        </xdr:to>
        <xdr:sp textlink="">
          <xdr:nvSpPr>
            <xdr:cNvPr id="1063" name="チェック 39" hidden="1">
              <a:extLst>
                <a:ext uri="{63B3BB69-23CF-44E3-9099-C40C66FF867C}">
                  <a14:compatExt spid="_x0000_s1063"/>
                </a:ext>
              </a:extLst>
            </xdr:cNvPr>
            <xdr:cNvSpPr>
              <a:spLocks noRot="1" noChangeShapeType="1"/>
            </xdr:cNvSpPr>
          </xdr:nvSpPr>
          <xdr:spPr>
            <a:xfrm>
              <a:off x="2847975" y="3762375"/>
              <a:ext cx="2571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23</xdr:row>
          <xdr:rowOff>172085</xdr:rowOff>
        </xdr:from>
        <xdr:to xmlns:xdr="http://schemas.openxmlformats.org/drawingml/2006/spreadsheetDrawing">
          <xdr:col>3</xdr:col>
          <xdr:colOff>485775</xdr:colOff>
          <xdr:row>25</xdr:row>
          <xdr:rowOff>19050</xdr:rowOff>
        </xdr:to>
        <xdr:sp textlink="">
          <xdr:nvSpPr>
            <xdr:cNvPr id="1064" name="チェック 40" hidden="1">
              <a:extLst>
                <a:ext uri="{63B3BB69-23CF-44E3-9099-C40C66FF867C}">
                  <a14:compatExt spid="_x0000_s1064"/>
                </a:ext>
              </a:extLst>
            </xdr:cNvPr>
            <xdr:cNvSpPr>
              <a:spLocks noRot="1" noChangeShapeType="1"/>
            </xdr:cNvSpPr>
          </xdr:nvSpPr>
          <xdr:spPr>
            <a:xfrm>
              <a:off x="2847975" y="4744085"/>
              <a:ext cx="3143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19</xdr:row>
          <xdr:rowOff>180975</xdr:rowOff>
        </xdr:from>
        <xdr:to xmlns:xdr="http://schemas.openxmlformats.org/drawingml/2006/spreadsheetDrawing">
          <xdr:col>3</xdr:col>
          <xdr:colOff>428625</xdr:colOff>
          <xdr:row>21</xdr:row>
          <xdr:rowOff>19050</xdr:rowOff>
        </xdr:to>
        <xdr:sp textlink="">
          <xdr:nvSpPr>
            <xdr:cNvPr id="1108" name="チェック 84" hidden="1">
              <a:extLst>
                <a:ext uri="{63B3BB69-23CF-44E3-9099-C40C66FF867C}">
                  <a14:compatExt spid="_x0000_s1108"/>
                </a:ext>
              </a:extLst>
            </xdr:cNvPr>
            <xdr:cNvSpPr>
              <a:spLocks noRot="1" noChangeShapeType="1"/>
            </xdr:cNvSpPr>
          </xdr:nvSpPr>
          <xdr:spPr>
            <a:xfrm>
              <a:off x="2847975" y="3952875"/>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20</xdr:row>
          <xdr:rowOff>180975</xdr:rowOff>
        </xdr:from>
        <xdr:to xmlns:xdr="http://schemas.openxmlformats.org/drawingml/2006/spreadsheetDrawing">
          <xdr:col>3</xdr:col>
          <xdr:colOff>428625</xdr:colOff>
          <xdr:row>22</xdr:row>
          <xdr:rowOff>19050</xdr:rowOff>
        </xdr:to>
        <xdr:sp textlink="">
          <xdr:nvSpPr>
            <xdr:cNvPr id="1109" name="チェック 85" hidden="1">
              <a:extLst>
                <a:ext uri="{63B3BB69-23CF-44E3-9099-C40C66FF867C}">
                  <a14:compatExt spid="_x0000_s1109"/>
                </a:ext>
              </a:extLst>
            </xdr:cNvPr>
            <xdr:cNvSpPr>
              <a:spLocks noRot="1" noChangeShapeType="1"/>
            </xdr:cNvSpPr>
          </xdr:nvSpPr>
          <xdr:spPr>
            <a:xfrm>
              <a:off x="2847975" y="4152900"/>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44</xdr:row>
          <xdr:rowOff>172085</xdr:rowOff>
        </xdr:from>
        <xdr:to xmlns:xdr="http://schemas.openxmlformats.org/drawingml/2006/spreadsheetDrawing">
          <xdr:col>12</xdr:col>
          <xdr:colOff>19050</xdr:colOff>
          <xdr:row>46</xdr:row>
          <xdr:rowOff>9525</xdr:rowOff>
        </xdr:to>
        <xdr:sp textlink="">
          <xdr:nvSpPr>
            <xdr:cNvPr id="1122" name="チェック 98" hidden="1">
              <a:extLst>
                <a:ext uri="{63B3BB69-23CF-44E3-9099-C40C66FF867C}">
                  <a14:compatExt spid="_x0000_s1122"/>
                </a:ext>
              </a:extLst>
            </xdr:cNvPr>
            <xdr:cNvSpPr>
              <a:spLocks noRot="1" noChangeShapeType="1"/>
            </xdr:cNvSpPr>
          </xdr:nvSpPr>
          <xdr:spPr>
            <a:xfrm>
              <a:off x="6400800" y="8963660"/>
              <a:ext cx="1628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45</xdr:row>
          <xdr:rowOff>172085</xdr:rowOff>
        </xdr:from>
        <xdr:to xmlns:xdr="http://schemas.openxmlformats.org/drawingml/2006/spreadsheetDrawing">
          <xdr:col>12</xdr:col>
          <xdr:colOff>19050</xdr:colOff>
          <xdr:row>47</xdr:row>
          <xdr:rowOff>9525</xdr:rowOff>
        </xdr:to>
        <xdr:sp textlink="">
          <xdr:nvSpPr>
            <xdr:cNvPr id="1124" name="チェック 100" hidden="1">
              <a:extLst>
                <a:ext uri="{63B3BB69-23CF-44E3-9099-C40C66FF867C}">
                  <a14:compatExt spid="_x0000_s1124"/>
                </a:ext>
              </a:extLst>
            </xdr:cNvPr>
            <xdr:cNvSpPr>
              <a:spLocks noRot="1" noChangeShapeType="1"/>
            </xdr:cNvSpPr>
          </xdr:nvSpPr>
          <xdr:spPr>
            <a:xfrm>
              <a:off x="6400800" y="9163685"/>
              <a:ext cx="1628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1</xdr:row>
          <xdr:rowOff>172085</xdr:rowOff>
        </xdr:from>
        <xdr:to xmlns:xdr="http://schemas.openxmlformats.org/drawingml/2006/spreadsheetDrawing">
          <xdr:col>13</xdr:col>
          <xdr:colOff>466725</xdr:colOff>
          <xdr:row>3</xdr:row>
          <xdr:rowOff>9525</xdr:rowOff>
        </xdr:to>
        <xdr:sp textlink="">
          <xdr:nvSpPr>
            <xdr:cNvPr id="1127" name="オプション 103" hidden="1">
              <a:extLst>
                <a:ext uri="{63B3BB69-23CF-44E3-9099-C40C66FF867C}">
                  <a14:compatExt spid="_x0000_s1127"/>
                </a:ext>
              </a:extLst>
            </xdr:cNvPr>
            <xdr:cNvSpPr>
              <a:spLocks noRot="1" noChangeShapeType="1"/>
            </xdr:cNvSpPr>
          </xdr:nvSpPr>
          <xdr:spPr>
            <a:xfrm>
              <a:off x="8877300" y="37211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2</xdr:row>
          <xdr:rowOff>172085</xdr:rowOff>
        </xdr:from>
        <xdr:to xmlns:xdr="http://schemas.openxmlformats.org/drawingml/2006/spreadsheetDrawing">
          <xdr:col>13</xdr:col>
          <xdr:colOff>466725</xdr:colOff>
          <xdr:row>4</xdr:row>
          <xdr:rowOff>9525</xdr:rowOff>
        </xdr:to>
        <xdr:sp textlink="">
          <xdr:nvSpPr>
            <xdr:cNvPr id="1128" name="オプション 104" hidden="1">
              <a:extLst>
                <a:ext uri="{63B3BB69-23CF-44E3-9099-C40C66FF867C}">
                  <a14:compatExt spid="_x0000_s1128"/>
                </a:ext>
              </a:extLst>
            </xdr:cNvPr>
            <xdr:cNvSpPr>
              <a:spLocks noRot="1" noChangeShapeType="1"/>
            </xdr:cNvSpPr>
          </xdr:nvSpPr>
          <xdr:spPr>
            <a:xfrm>
              <a:off x="8877300" y="57213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3</xdr:row>
          <xdr:rowOff>172085</xdr:rowOff>
        </xdr:from>
        <xdr:to xmlns:xdr="http://schemas.openxmlformats.org/drawingml/2006/spreadsheetDrawing">
          <xdr:col>13</xdr:col>
          <xdr:colOff>466725</xdr:colOff>
          <xdr:row>5</xdr:row>
          <xdr:rowOff>9525</xdr:rowOff>
        </xdr:to>
        <xdr:sp textlink="">
          <xdr:nvSpPr>
            <xdr:cNvPr id="1129" name="オプション 105" hidden="1">
              <a:extLst>
                <a:ext uri="{63B3BB69-23CF-44E3-9099-C40C66FF867C}">
                  <a14:compatExt spid="_x0000_s1129"/>
                </a:ext>
              </a:extLst>
            </xdr:cNvPr>
            <xdr:cNvSpPr>
              <a:spLocks noRot="1" noChangeShapeType="1"/>
            </xdr:cNvSpPr>
          </xdr:nvSpPr>
          <xdr:spPr>
            <a:xfrm>
              <a:off x="8877300" y="77216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4</xdr:row>
          <xdr:rowOff>172085</xdr:rowOff>
        </xdr:from>
        <xdr:to xmlns:xdr="http://schemas.openxmlformats.org/drawingml/2006/spreadsheetDrawing">
          <xdr:col>13</xdr:col>
          <xdr:colOff>466725</xdr:colOff>
          <xdr:row>6</xdr:row>
          <xdr:rowOff>9525</xdr:rowOff>
        </xdr:to>
        <xdr:sp textlink="">
          <xdr:nvSpPr>
            <xdr:cNvPr id="1130" name="オプション 106" hidden="1">
              <a:extLst>
                <a:ext uri="{63B3BB69-23CF-44E3-9099-C40C66FF867C}">
                  <a14:compatExt spid="_x0000_s1130"/>
                </a:ext>
              </a:extLst>
            </xdr:cNvPr>
            <xdr:cNvSpPr>
              <a:spLocks noRot="1" noChangeShapeType="1"/>
            </xdr:cNvSpPr>
          </xdr:nvSpPr>
          <xdr:spPr>
            <a:xfrm>
              <a:off x="8877300" y="97218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5</xdr:row>
          <xdr:rowOff>172085</xdr:rowOff>
        </xdr:from>
        <xdr:to xmlns:xdr="http://schemas.openxmlformats.org/drawingml/2006/spreadsheetDrawing">
          <xdr:col>13</xdr:col>
          <xdr:colOff>466725</xdr:colOff>
          <xdr:row>7</xdr:row>
          <xdr:rowOff>9525</xdr:rowOff>
        </xdr:to>
        <xdr:sp textlink="">
          <xdr:nvSpPr>
            <xdr:cNvPr id="1131" name="オプション 107" hidden="1">
              <a:extLst>
                <a:ext uri="{63B3BB69-23CF-44E3-9099-C40C66FF867C}">
                  <a14:compatExt spid="_x0000_s1131"/>
                </a:ext>
              </a:extLst>
            </xdr:cNvPr>
            <xdr:cNvSpPr>
              <a:spLocks noRot="1" noChangeShapeType="1"/>
            </xdr:cNvSpPr>
          </xdr:nvSpPr>
          <xdr:spPr>
            <a:xfrm>
              <a:off x="8877300" y="117221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6</xdr:row>
          <xdr:rowOff>172085</xdr:rowOff>
        </xdr:from>
        <xdr:to xmlns:xdr="http://schemas.openxmlformats.org/drawingml/2006/spreadsheetDrawing">
          <xdr:col>13</xdr:col>
          <xdr:colOff>466725</xdr:colOff>
          <xdr:row>8</xdr:row>
          <xdr:rowOff>9525</xdr:rowOff>
        </xdr:to>
        <xdr:sp textlink="">
          <xdr:nvSpPr>
            <xdr:cNvPr id="1132" name="オプション 108" hidden="1">
              <a:extLst>
                <a:ext uri="{63B3BB69-23CF-44E3-9099-C40C66FF867C}">
                  <a14:compatExt spid="_x0000_s1132"/>
                </a:ext>
              </a:extLst>
            </xdr:cNvPr>
            <xdr:cNvSpPr>
              <a:spLocks noRot="1" noChangeShapeType="1"/>
            </xdr:cNvSpPr>
          </xdr:nvSpPr>
          <xdr:spPr>
            <a:xfrm>
              <a:off x="8877300" y="137223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7</xdr:row>
          <xdr:rowOff>172085</xdr:rowOff>
        </xdr:from>
        <xdr:to xmlns:xdr="http://schemas.openxmlformats.org/drawingml/2006/spreadsheetDrawing">
          <xdr:col>13</xdr:col>
          <xdr:colOff>466725</xdr:colOff>
          <xdr:row>9</xdr:row>
          <xdr:rowOff>9525</xdr:rowOff>
        </xdr:to>
        <xdr:sp textlink="">
          <xdr:nvSpPr>
            <xdr:cNvPr id="1133" name="オプション 109" hidden="1">
              <a:extLst>
                <a:ext uri="{63B3BB69-23CF-44E3-9099-C40C66FF867C}">
                  <a14:compatExt spid="_x0000_s1133"/>
                </a:ext>
              </a:extLst>
            </xdr:cNvPr>
            <xdr:cNvSpPr>
              <a:spLocks noRot="1" noChangeShapeType="1"/>
            </xdr:cNvSpPr>
          </xdr:nvSpPr>
          <xdr:spPr>
            <a:xfrm>
              <a:off x="8877300" y="157226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457200</xdr:colOff>
          <xdr:row>0</xdr:row>
          <xdr:rowOff>142875</xdr:rowOff>
        </xdr:from>
        <xdr:to xmlns:xdr="http://schemas.openxmlformats.org/drawingml/2006/spreadsheetDrawing">
          <xdr:col>14</xdr:col>
          <xdr:colOff>353060</xdr:colOff>
          <xdr:row>10</xdr:row>
          <xdr:rowOff>190500</xdr:rowOff>
        </xdr:to>
        <xdr:sp textlink="">
          <xdr:nvSpPr>
            <xdr:cNvPr id="1134" name="グループ 110" hidden="1">
              <a:extLst>
                <a:ext uri="{63B3BB69-23CF-44E3-9099-C40C66FF867C}">
                  <a14:compatExt spid="_x0000_s1134"/>
                </a:ext>
              </a:extLst>
            </xdr:cNvPr>
            <xdr:cNvSpPr>
              <a:spLocks noRot="1" noChangeShapeType="1"/>
            </xdr:cNvSpPr>
          </xdr:nvSpPr>
          <xdr:spPr>
            <a:xfrm>
              <a:off x="8467725" y="142875"/>
              <a:ext cx="1153160" cy="204787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9</xdr:row>
          <xdr:rowOff>190500</xdr:rowOff>
        </xdr:from>
        <xdr:to xmlns:xdr="http://schemas.openxmlformats.org/drawingml/2006/spreadsheetDrawing">
          <xdr:col>4</xdr:col>
          <xdr:colOff>0</xdr:colOff>
          <xdr:row>13</xdr:row>
          <xdr:rowOff>9525</xdr:rowOff>
        </xdr:to>
        <xdr:sp textlink="">
          <xdr:nvSpPr>
            <xdr:cNvPr id="1150" name="グループ 126" hidden="1">
              <a:extLst>
                <a:ext uri="{63B3BB69-23CF-44E3-9099-C40C66FF867C}">
                  <a14:compatExt spid="_x0000_s1150"/>
                </a:ext>
              </a:extLst>
            </xdr:cNvPr>
            <xdr:cNvSpPr>
              <a:spLocks noRot="1" noChangeShapeType="1"/>
            </xdr:cNvSpPr>
          </xdr:nvSpPr>
          <xdr:spPr>
            <a:xfrm>
              <a:off x="2686050" y="1990725"/>
              <a:ext cx="561975" cy="619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9</xdr:row>
          <xdr:rowOff>190500</xdr:rowOff>
        </xdr:from>
        <xdr:to xmlns:xdr="http://schemas.openxmlformats.org/drawingml/2006/spreadsheetDrawing">
          <xdr:col>4</xdr:col>
          <xdr:colOff>466725</xdr:colOff>
          <xdr:row>11</xdr:row>
          <xdr:rowOff>27940</xdr:rowOff>
        </xdr:to>
        <xdr:sp textlink="">
          <xdr:nvSpPr>
            <xdr:cNvPr id="1151" name="オプション 127" hidden="1">
              <a:extLst>
                <a:ext uri="{63B3BB69-23CF-44E3-9099-C40C66FF867C}">
                  <a14:compatExt spid="_x0000_s1151"/>
                </a:ext>
              </a:extLst>
            </xdr:cNvPr>
            <xdr:cNvSpPr>
              <a:spLocks noRot="1" noChangeShapeType="1"/>
            </xdr:cNvSpPr>
          </xdr:nvSpPr>
          <xdr:spPr>
            <a:xfrm>
              <a:off x="2847975" y="1990725"/>
              <a:ext cx="866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10</xdr:row>
          <xdr:rowOff>190500</xdr:rowOff>
        </xdr:from>
        <xdr:to xmlns:xdr="http://schemas.openxmlformats.org/drawingml/2006/spreadsheetDrawing">
          <xdr:col>4</xdr:col>
          <xdr:colOff>466725</xdr:colOff>
          <xdr:row>12</xdr:row>
          <xdr:rowOff>27940</xdr:rowOff>
        </xdr:to>
        <xdr:sp textlink="">
          <xdr:nvSpPr>
            <xdr:cNvPr id="1152" name="オプション 128" hidden="1">
              <a:extLst>
                <a:ext uri="{63B3BB69-23CF-44E3-9099-C40C66FF867C}">
                  <a14:compatExt spid="_x0000_s1152"/>
                </a:ext>
              </a:extLst>
            </xdr:cNvPr>
            <xdr:cNvSpPr>
              <a:spLocks noRot="1" noChangeShapeType="1"/>
            </xdr:cNvSpPr>
          </xdr:nvSpPr>
          <xdr:spPr>
            <a:xfrm>
              <a:off x="2847975" y="2190750"/>
              <a:ext cx="866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11</xdr:row>
          <xdr:rowOff>190500</xdr:rowOff>
        </xdr:from>
        <xdr:to xmlns:xdr="http://schemas.openxmlformats.org/drawingml/2006/spreadsheetDrawing">
          <xdr:col>4</xdr:col>
          <xdr:colOff>466725</xdr:colOff>
          <xdr:row>13</xdr:row>
          <xdr:rowOff>27940</xdr:rowOff>
        </xdr:to>
        <xdr:sp textlink="">
          <xdr:nvSpPr>
            <xdr:cNvPr id="1153" name="オプション 129" hidden="1">
              <a:extLst>
                <a:ext uri="{63B3BB69-23CF-44E3-9099-C40C66FF867C}">
                  <a14:compatExt spid="_x0000_s1153"/>
                </a:ext>
              </a:extLst>
            </xdr:cNvPr>
            <xdr:cNvSpPr>
              <a:spLocks noRot="1" noChangeShapeType="1"/>
            </xdr:cNvSpPr>
          </xdr:nvSpPr>
          <xdr:spPr>
            <a:xfrm>
              <a:off x="2847975" y="2390775"/>
              <a:ext cx="866775" cy="237490"/>
            </a:xfrm>
            <a:prstGeom prst="rect"/>
          </xdr:spPr>
        </xdr:sp>
        <xdr:clientData/>
      </xdr:twoCellAnchor>
    </mc:Choice>
    <mc:Fallback/>
  </mc:AlternateContent>
  <xdr:twoCellAnchor editAs="oneCell">
    <xdr:from xmlns:xdr="http://schemas.openxmlformats.org/drawingml/2006/spreadsheetDrawing">
      <xdr:col>13</xdr:col>
      <xdr:colOff>19050</xdr:colOff>
      <xdr:row>47</xdr:row>
      <xdr:rowOff>114300</xdr:rowOff>
    </xdr:from>
    <xdr:to xmlns:xdr="http://schemas.openxmlformats.org/drawingml/2006/spreadsheetDrawing">
      <xdr:col>19</xdr:col>
      <xdr:colOff>1219200</xdr:colOff>
      <xdr:row>52</xdr:row>
      <xdr:rowOff>196850</xdr:rowOff>
    </xdr:to>
    <xdr:pic macro="">
      <xdr:nvPicPr>
        <xdr:cNvPr id="23" name="図 22"/>
        <xdr:cNvPicPr>
          <a:picLocks noChangeAspect="1" noChangeArrowheads="1"/>
        </xdr:cNvPicPr>
      </xdr:nvPicPr>
      <xdr:blipFill>
        <a:blip xmlns:r="http://schemas.openxmlformats.org/officeDocument/2006/relationships" r:embed="rId1"/>
        <a:stretch>
          <a:fillRect/>
        </a:stretch>
      </xdr:blipFill>
      <xdr:spPr>
        <a:xfrm>
          <a:off x="8715375" y="9505950"/>
          <a:ext cx="4171950" cy="1082675"/>
        </a:xfrm>
        <a:prstGeom prst="rect">
          <a:avLst/>
        </a:prstGeom>
        <a:noFill/>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21</xdr:row>
          <xdr:rowOff>180975</xdr:rowOff>
        </xdr:from>
        <xdr:to xmlns:xdr="http://schemas.openxmlformats.org/drawingml/2006/spreadsheetDrawing">
          <xdr:col>3</xdr:col>
          <xdr:colOff>428625</xdr:colOff>
          <xdr:row>23</xdr:row>
          <xdr:rowOff>19050</xdr:rowOff>
        </xdr:to>
        <xdr:sp textlink="">
          <xdr:nvSpPr>
            <xdr:cNvPr id="1170" name="チェック 146" hidden="1">
              <a:extLst>
                <a:ext uri="{63B3BB69-23CF-44E3-9099-C40C66FF867C}">
                  <a14:compatExt spid="_x0000_s1170"/>
                </a:ext>
              </a:extLst>
            </xdr:cNvPr>
            <xdr:cNvSpPr>
              <a:spLocks noRot="1" noChangeShapeType="1"/>
            </xdr:cNvSpPr>
          </xdr:nvSpPr>
          <xdr:spPr>
            <a:xfrm>
              <a:off x="2847975" y="4352925"/>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22</xdr:row>
          <xdr:rowOff>180975</xdr:rowOff>
        </xdr:from>
        <xdr:to xmlns:xdr="http://schemas.openxmlformats.org/drawingml/2006/spreadsheetDrawing">
          <xdr:col>3</xdr:col>
          <xdr:colOff>428625</xdr:colOff>
          <xdr:row>24</xdr:row>
          <xdr:rowOff>19050</xdr:rowOff>
        </xdr:to>
        <xdr:sp textlink="">
          <xdr:nvSpPr>
            <xdr:cNvPr id="1196" name="チェック 172" hidden="1">
              <a:extLst>
                <a:ext uri="{63B3BB69-23CF-44E3-9099-C40C66FF867C}">
                  <a14:compatExt spid="_x0000_s1196"/>
                </a:ext>
              </a:extLst>
            </xdr:cNvPr>
            <xdr:cNvSpPr>
              <a:spLocks noRot="1" noChangeShapeType="1"/>
            </xdr:cNvSpPr>
          </xdr:nvSpPr>
          <xdr:spPr>
            <a:xfrm>
              <a:off x="2847975" y="4552950"/>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8</xdr:row>
          <xdr:rowOff>172085</xdr:rowOff>
        </xdr:from>
        <xdr:to xmlns:xdr="http://schemas.openxmlformats.org/drawingml/2006/spreadsheetDrawing">
          <xdr:col>13</xdr:col>
          <xdr:colOff>466725</xdr:colOff>
          <xdr:row>10</xdr:row>
          <xdr:rowOff>9525</xdr:rowOff>
        </xdr:to>
        <xdr:sp textlink="">
          <xdr:nvSpPr>
            <xdr:cNvPr id="1197" name="オプション 173" hidden="1">
              <a:extLst>
                <a:ext uri="{63B3BB69-23CF-44E3-9099-C40C66FF867C}">
                  <a14:compatExt spid="_x0000_s1197"/>
                </a:ext>
              </a:extLst>
            </xdr:cNvPr>
            <xdr:cNvSpPr>
              <a:spLocks noRot="1" noChangeShapeType="1"/>
            </xdr:cNvSpPr>
          </xdr:nvSpPr>
          <xdr:spPr>
            <a:xfrm>
              <a:off x="8877300" y="177228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15</xdr:row>
          <xdr:rowOff>180975</xdr:rowOff>
        </xdr:from>
        <xdr:to xmlns:xdr="http://schemas.openxmlformats.org/drawingml/2006/spreadsheetDrawing">
          <xdr:col>3</xdr:col>
          <xdr:colOff>485775</xdr:colOff>
          <xdr:row>17</xdr:row>
          <xdr:rowOff>27940</xdr:rowOff>
        </xdr:to>
        <xdr:sp textlink="">
          <xdr:nvSpPr>
            <xdr:cNvPr id="1198" name="チェック 174" hidden="1">
              <a:extLst>
                <a:ext uri="{63B3BB69-23CF-44E3-9099-C40C66FF867C}">
                  <a14:compatExt spid="_x0000_s1198"/>
                </a:ext>
              </a:extLst>
            </xdr:cNvPr>
            <xdr:cNvSpPr>
              <a:spLocks noRot="1" noChangeShapeType="1"/>
            </xdr:cNvSpPr>
          </xdr:nvSpPr>
          <xdr:spPr>
            <a:xfrm>
              <a:off x="2847975" y="3181350"/>
              <a:ext cx="314325" cy="247015"/>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xdr:row>
          <xdr:rowOff>105410</xdr:rowOff>
        </xdr:from>
        <xdr:to xmlns:xdr="http://schemas.openxmlformats.org/drawingml/2006/spreadsheetDrawing">
          <xdr:col>40</xdr:col>
          <xdr:colOff>152400</xdr:colOff>
          <xdr:row>10</xdr:row>
          <xdr:rowOff>29210</xdr:rowOff>
        </xdr:to>
        <xdr:sp textlink="">
          <xdr:nvSpPr>
            <xdr:cNvPr id="134146" name="チェック 2" hidden="1">
              <a:extLst>
                <a:ext uri="{63B3BB69-23CF-44E3-9099-C40C66FF867C}">
                  <a14:compatExt spid="_x0000_s134146"/>
                </a:ext>
              </a:extLst>
            </xdr:cNvPr>
            <xdr:cNvSpPr>
              <a:spLocks noRot="1" noChangeShapeType="1"/>
            </xdr:cNvSpPr>
          </xdr:nvSpPr>
          <xdr:spPr>
            <a:xfrm>
              <a:off x="7381875" y="1591310"/>
              <a:ext cx="352425" cy="4191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463550</xdr:colOff>
      <xdr:row>3</xdr:row>
      <xdr:rowOff>12700</xdr:rowOff>
    </xdr:from>
    <xdr:to xmlns:xdr="http://schemas.openxmlformats.org/drawingml/2006/spreadsheetDrawing">
      <xdr:col>7</xdr:col>
      <xdr:colOff>668655</xdr:colOff>
      <xdr:row>4</xdr:row>
      <xdr:rowOff>162560</xdr:rowOff>
    </xdr:to>
    <xdr:sp macro="" textlink="">
      <xdr:nvSpPr>
        <xdr:cNvPr id="2" name="左中かっこ 1"/>
        <xdr:cNvSpPr/>
      </xdr:nvSpPr>
      <xdr:spPr>
        <a:xfrm>
          <a:off x="4749800" y="629920"/>
          <a:ext cx="205105" cy="34036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114935</xdr:colOff>
      <xdr:row>3</xdr:row>
      <xdr:rowOff>9525</xdr:rowOff>
    </xdr:from>
    <xdr:to xmlns:xdr="http://schemas.openxmlformats.org/drawingml/2006/spreadsheetDrawing">
      <xdr:col>20</xdr:col>
      <xdr:colOff>619125</xdr:colOff>
      <xdr:row>3</xdr:row>
      <xdr:rowOff>180975</xdr:rowOff>
    </xdr:to>
    <xdr:sp macro="" textlink="">
      <xdr:nvSpPr>
        <xdr:cNvPr id="3" name="円/楕円 2"/>
        <xdr:cNvSpPr/>
      </xdr:nvSpPr>
      <xdr:spPr>
        <a:xfrm>
          <a:off x="14230985" y="626745"/>
          <a:ext cx="50419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22</xdr:col>
      <xdr:colOff>7620</xdr:colOff>
      <xdr:row>3</xdr:row>
      <xdr:rowOff>85725</xdr:rowOff>
    </xdr:from>
    <xdr:to xmlns:xdr="http://schemas.openxmlformats.org/drawingml/2006/spreadsheetDrawing">
      <xdr:col>22</xdr:col>
      <xdr:colOff>426720</xdr:colOff>
      <xdr:row>4</xdr:row>
      <xdr:rowOff>114300</xdr:rowOff>
    </xdr:to>
    <xdr:sp macro="" textlink="">
      <xdr:nvSpPr>
        <xdr:cNvPr id="10" name="円/楕円 9"/>
        <xdr:cNvSpPr/>
      </xdr:nvSpPr>
      <xdr:spPr>
        <a:xfrm>
          <a:off x="15495270" y="702945"/>
          <a:ext cx="4191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114935</xdr:colOff>
      <xdr:row>4</xdr:row>
      <xdr:rowOff>0</xdr:rowOff>
    </xdr:from>
    <xdr:to xmlns:xdr="http://schemas.openxmlformats.org/drawingml/2006/spreadsheetDrawing">
      <xdr:col>20</xdr:col>
      <xdr:colOff>619125</xdr:colOff>
      <xdr:row>4</xdr:row>
      <xdr:rowOff>172085</xdr:rowOff>
    </xdr:to>
    <xdr:sp macro="" textlink="">
      <xdr:nvSpPr>
        <xdr:cNvPr id="22" name="円/楕円 21"/>
        <xdr:cNvSpPr/>
      </xdr:nvSpPr>
      <xdr:spPr>
        <a:xfrm>
          <a:off x="14230985" y="807720"/>
          <a:ext cx="504190" cy="1720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123825</xdr:colOff>
      <xdr:row>6</xdr:row>
      <xdr:rowOff>0</xdr:rowOff>
    </xdr:from>
    <xdr:to xmlns:xdr="http://schemas.openxmlformats.org/drawingml/2006/spreadsheetDrawing">
      <xdr:col>20</xdr:col>
      <xdr:colOff>628650</xdr:colOff>
      <xdr:row>6</xdr:row>
      <xdr:rowOff>170815</xdr:rowOff>
    </xdr:to>
    <xdr:sp macro="" textlink="">
      <xdr:nvSpPr>
        <xdr:cNvPr id="23" name="円/楕円 22"/>
        <xdr:cNvSpPr/>
      </xdr:nvSpPr>
      <xdr:spPr>
        <a:xfrm>
          <a:off x="14239875" y="1150620"/>
          <a:ext cx="50482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mlns:xdr="http://schemas.openxmlformats.org/drawingml/2006/spreadsheetDrawing">
      <xdr:col>9</xdr:col>
      <xdr:colOff>648335</xdr:colOff>
      <xdr:row>4</xdr:row>
      <xdr:rowOff>19685</xdr:rowOff>
    </xdr:from>
    <xdr:to xmlns:xdr="http://schemas.openxmlformats.org/drawingml/2006/spreadsheetDrawing">
      <xdr:col>10</xdr:col>
      <xdr:colOff>171450</xdr:colOff>
      <xdr:row>5</xdr:row>
      <xdr:rowOff>19050</xdr:rowOff>
    </xdr:to>
    <xdr:sp macro="" textlink="">
      <xdr:nvSpPr>
        <xdr:cNvPr id="93811" name="AutoShape 2675"/>
        <xdr:cNvSpPr>
          <a:spLocks noChangeAspect="1" noChangeArrowheads="1"/>
        </xdr:cNvSpPr>
      </xdr:nvSpPr>
      <xdr:spPr>
        <a:xfrm>
          <a:off x="6306185" y="827405"/>
          <a:ext cx="437515" cy="189865"/>
        </a:xfrm>
        <a:prstGeom prst="rect">
          <a:avLst/>
        </a:prstGeom>
        <a:noFill/>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47625</xdr:colOff>
          <xdr:row>3</xdr:row>
          <xdr:rowOff>47625</xdr:rowOff>
        </xdr:from>
        <xdr:to xmlns:xdr="http://schemas.openxmlformats.org/drawingml/2006/spreadsheetDrawing">
          <xdr:col>6</xdr:col>
          <xdr:colOff>542925</xdr:colOff>
          <xdr:row>4</xdr:row>
          <xdr:rowOff>142875</xdr:rowOff>
        </xdr:to>
        <xdr:pic macro="">
          <xdr:nvPicPr>
            <xdr:cNvPr id="12" name="図 10"/>
            <xdr:cNvPicPr>
              <a:picLocks noChangeAspect="1" noChangeArrowheads="1"/>
              <a:extLst>
                <a:ext uri="{84589F7E-364E-4C9E-8A38-B11213B215E9}">
                  <a14:cameraTool cellRange="新築" spid="_x0000_s15903"/>
                </a:ext>
              </a:extLst>
            </xdr:cNvPicPr>
          </xdr:nvPicPr>
          <xdr:blipFill>
            <a:blip xmlns:r="http://schemas.openxmlformats.org/officeDocument/2006/relationships" r:embed="rId1"/>
            <a:srcRect t="14105" r="28419" b="11635"/>
            <a:stretch>
              <a:fillRect/>
            </a:stretch>
          </xdr:blipFill>
          <xdr:spPr>
            <a:xfrm>
              <a:off x="3648075" y="664845"/>
              <a:ext cx="495300" cy="28575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3</xdr:row>
          <xdr:rowOff>66675</xdr:rowOff>
        </xdr:from>
        <xdr:to xmlns:xdr="http://schemas.openxmlformats.org/drawingml/2006/spreadsheetDrawing">
          <xdr:col>7</xdr:col>
          <xdr:colOff>504825</xdr:colOff>
          <xdr:row>4</xdr:row>
          <xdr:rowOff>161925</xdr:rowOff>
        </xdr:to>
        <xdr:pic macro="">
          <xdr:nvPicPr>
            <xdr:cNvPr id="13" name="図 10"/>
            <xdr:cNvPicPr>
              <a:picLocks noChangeAspect="1" noChangeArrowheads="1"/>
              <a:extLst>
                <a:ext uri="{84589F7E-364E-4C9E-8A38-B11213B215E9}">
                  <a14:cameraTool cellRange="転換" spid="_x0000_s15904"/>
                </a:ext>
              </a:extLst>
            </xdr:cNvPicPr>
          </xdr:nvPicPr>
          <xdr:blipFill>
            <a:blip xmlns:r="http://schemas.openxmlformats.org/officeDocument/2006/relationships" r:embed="rId2"/>
            <a:srcRect t="14105" r="35168" b="11635"/>
            <a:stretch>
              <a:fillRect/>
            </a:stretch>
          </xdr:blipFill>
          <xdr:spPr>
            <a:xfrm>
              <a:off x="4343400" y="683895"/>
              <a:ext cx="447675" cy="28575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2</xdr:row>
          <xdr:rowOff>38100</xdr:rowOff>
        </xdr:from>
        <xdr:to xmlns:xdr="http://schemas.openxmlformats.org/drawingml/2006/spreadsheetDrawing">
          <xdr:col>9</xdr:col>
          <xdr:colOff>457835</xdr:colOff>
          <xdr:row>4</xdr:row>
          <xdr:rowOff>19685</xdr:rowOff>
        </xdr:to>
        <xdr:pic macro="">
          <xdr:nvPicPr>
            <xdr:cNvPr id="14" name="図 6"/>
            <xdr:cNvPicPr>
              <a:picLocks noChangeAspect="1" noChangeArrowheads="1"/>
              <a:extLst>
                <a:ext uri="{84589F7E-364E-4C9E-8A38-B11213B215E9}">
                  <a14:cameraTool cellRange="単独槽" spid="_x0000_s15905"/>
                </a:ext>
              </a:extLst>
            </xdr:cNvPicPr>
          </xdr:nvPicPr>
          <xdr:blipFill>
            <a:blip xmlns:r="http://schemas.openxmlformats.org/officeDocument/2006/relationships" r:embed="rId3"/>
            <a:stretch>
              <a:fillRect/>
            </a:stretch>
          </xdr:blipFill>
          <xdr:spPr>
            <a:xfrm>
              <a:off x="5429250" y="483870"/>
              <a:ext cx="686435" cy="3435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352425</xdr:colOff>
          <xdr:row>2</xdr:row>
          <xdr:rowOff>38100</xdr:rowOff>
        </xdr:from>
        <xdr:to xmlns:xdr="http://schemas.openxmlformats.org/drawingml/2006/spreadsheetDrawing">
          <xdr:col>10</xdr:col>
          <xdr:colOff>123825</xdr:colOff>
          <xdr:row>4</xdr:row>
          <xdr:rowOff>19685</xdr:rowOff>
        </xdr:to>
        <xdr:pic macro="">
          <xdr:nvPicPr>
            <xdr:cNvPr id="15" name="図 7"/>
            <xdr:cNvPicPr>
              <a:picLocks noChangeAspect="1" noChangeArrowheads="1"/>
              <a:extLst>
                <a:ext uri="{84589F7E-364E-4C9E-8A38-B11213B215E9}">
                  <a14:cameraTool cellRange="汲取槽" spid="_x0000_s15906"/>
                </a:ext>
              </a:extLst>
            </xdr:cNvPicPr>
          </xdr:nvPicPr>
          <xdr:blipFill>
            <a:blip xmlns:r="http://schemas.openxmlformats.org/officeDocument/2006/relationships" r:embed="rId4"/>
            <a:stretch>
              <a:fillRect/>
            </a:stretch>
          </xdr:blipFill>
          <xdr:spPr>
            <a:xfrm>
              <a:off x="6010275" y="483870"/>
              <a:ext cx="685800" cy="3435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619125</xdr:colOff>
          <xdr:row>4</xdr:row>
          <xdr:rowOff>19685</xdr:rowOff>
        </xdr:from>
        <xdr:to xmlns:xdr="http://schemas.openxmlformats.org/drawingml/2006/spreadsheetDrawing">
          <xdr:col>10</xdr:col>
          <xdr:colOff>136525</xdr:colOff>
          <xdr:row>5</xdr:row>
          <xdr:rowOff>22860</xdr:rowOff>
        </xdr:to>
        <xdr:pic macro="">
          <xdr:nvPicPr>
            <xdr:cNvPr id="17" name="図 5"/>
            <xdr:cNvPicPr>
              <a:picLocks noChangeArrowheads="1"/>
              <a:extLst>
                <a:ext uri="{84589F7E-364E-4C9E-8A38-B11213B215E9}">
                  <a14:cameraTool cellRange="増改築有り" spid="_x0000_s15907"/>
                </a:ext>
              </a:extLst>
            </xdr:cNvPicPr>
          </xdr:nvPicPr>
          <xdr:blipFill>
            <a:blip xmlns:r="http://schemas.openxmlformats.org/officeDocument/2006/relationships" r:embed="rId5"/>
            <a:stretch>
              <a:fillRect/>
            </a:stretch>
          </xdr:blipFill>
          <xdr:spPr>
            <a:xfrm>
              <a:off x="6276975" y="827405"/>
              <a:ext cx="431800" cy="193675"/>
            </a:xfrm>
            <a:prstGeom prst="rect">
              <a:avLst/>
            </a:prstGeom>
            <a:noFill/>
            <a:ln>
              <a:noFill/>
            </a:ln>
          </xdr:spPr>
        </xdr:pic>
        <xdr:clientData/>
      </xdr:twoCellAnchor>
    </mc:Choice>
    <mc:Fallback/>
  </mc:AlternateContent>
  <xdr:twoCellAnchor>
    <xdr:from xmlns:xdr="http://schemas.openxmlformats.org/drawingml/2006/spreadsheetDrawing">
      <xdr:col>17</xdr:col>
      <xdr:colOff>152400</xdr:colOff>
      <xdr:row>3</xdr:row>
      <xdr:rowOff>0</xdr:rowOff>
    </xdr:from>
    <xdr:to xmlns:xdr="http://schemas.openxmlformats.org/drawingml/2006/spreadsheetDrawing">
      <xdr:col>17</xdr:col>
      <xdr:colOff>657225</xdr:colOff>
      <xdr:row>3</xdr:row>
      <xdr:rowOff>172085</xdr:rowOff>
    </xdr:to>
    <xdr:sp macro="" textlink="">
      <xdr:nvSpPr>
        <xdr:cNvPr id="25" name="円/楕円 24"/>
        <xdr:cNvSpPr/>
      </xdr:nvSpPr>
      <xdr:spPr>
        <a:xfrm>
          <a:off x="12058650" y="617220"/>
          <a:ext cx="504825" cy="1720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184785</xdr:colOff>
          <xdr:row>4</xdr:row>
          <xdr:rowOff>28575</xdr:rowOff>
        </xdr:from>
        <xdr:to xmlns:xdr="http://schemas.openxmlformats.org/drawingml/2006/spreadsheetDrawing">
          <xdr:col>9</xdr:col>
          <xdr:colOff>690245</xdr:colOff>
          <xdr:row>5</xdr:row>
          <xdr:rowOff>17780</xdr:rowOff>
        </xdr:to>
        <xdr:pic macro="">
          <xdr:nvPicPr>
            <xdr:cNvPr id="26" name="図 25"/>
            <xdr:cNvPicPr>
              <a:picLocks noChangeArrowheads="1"/>
              <a:extLst>
                <a:ext uri="{84589F7E-364E-4C9E-8A38-B11213B215E9}">
                  <a14:cameraTool cellRange="図形" spid="_x0000_s15909"/>
                </a:ext>
              </a:extLst>
            </xdr:cNvPicPr>
          </xdr:nvPicPr>
          <xdr:blipFill>
            <a:blip xmlns:r="http://schemas.openxmlformats.org/officeDocument/2006/relationships" r:embed="rId6"/>
            <a:stretch>
              <a:fillRect/>
            </a:stretch>
          </xdr:blipFill>
          <xdr:spPr>
            <a:xfrm>
              <a:off x="5842635" y="836295"/>
              <a:ext cx="505460" cy="179705"/>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79</xdr:col>
      <xdr:colOff>161925</xdr:colOff>
      <xdr:row>26</xdr:row>
      <xdr:rowOff>172085</xdr:rowOff>
    </xdr:from>
    <xdr:to xmlns:xdr="http://schemas.openxmlformats.org/drawingml/2006/spreadsheetDrawing">
      <xdr:col>79</xdr:col>
      <xdr:colOff>666750</xdr:colOff>
      <xdr:row>26</xdr:row>
      <xdr:rowOff>341630</xdr:rowOff>
    </xdr:to>
    <xdr:sp macro="" textlink="">
      <xdr:nvSpPr>
        <xdr:cNvPr id="6" name="円/楕円 5"/>
        <xdr:cNvSpPr/>
      </xdr:nvSpPr>
      <xdr:spPr>
        <a:xfrm>
          <a:off x="15916275" y="5681345"/>
          <a:ext cx="504825" cy="1695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en-US" sz="1100"/>
            <a:t> </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152400</xdr:colOff>
          <xdr:row>26</xdr:row>
          <xdr:rowOff>123825</xdr:rowOff>
        </xdr:from>
        <xdr:to xmlns:xdr="http://schemas.openxmlformats.org/drawingml/2006/spreadsheetDrawing">
          <xdr:col>25</xdr:col>
          <xdr:colOff>85725</xdr:colOff>
          <xdr:row>27</xdr:row>
          <xdr:rowOff>27940</xdr:rowOff>
        </xdr:to>
        <xdr:pic macro="">
          <xdr:nvPicPr>
            <xdr:cNvPr id="22212" name="図 4"/>
            <xdr:cNvPicPr>
              <a:picLocks noChangeAspect="1" noChangeArrowheads="1"/>
              <a:extLst>
                <a:ext uri="{84589F7E-364E-4C9E-8A38-B11213B215E9}">
                  <a14:cameraTool cellRange="単独槽" spid="_x0000_s142445"/>
                </a:ext>
              </a:extLst>
            </xdr:cNvPicPr>
          </xdr:nvPicPr>
          <xdr:blipFill>
            <a:blip xmlns:r="http://schemas.openxmlformats.org/officeDocument/2006/relationships" r:embed="rId1"/>
            <a:srcRect t="30202"/>
            <a:stretch>
              <a:fillRect/>
            </a:stretch>
          </xdr:blipFill>
          <xdr:spPr>
            <a:xfrm>
              <a:off x="4152900" y="5633085"/>
              <a:ext cx="695325" cy="24701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95250</xdr:colOff>
          <xdr:row>26</xdr:row>
          <xdr:rowOff>123825</xdr:rowOff>
        </xdr:from>
        <xdr:to xmlns:xdr="http://schemas.openxmlformats.org/drawingml/2006/spreadsheetDrawing">
          <xdr:col>28</xdr:col>
          <xdr:colOff>28575</xdr:colOff>
          <xdr:row>27</xdr:row>
          <xdr:rowOff>27940</xdr:rowOff>
        </xdr:to>
        <xdr:pic macro="">
          <xdr:nvPicPr>
            <xdr:cNvPr id="22213" name="図 4"/>
            <xdr:cNvPicPr>
              <a:picLocks noChangeAspect="1" noChangeArrowheads="1"/>
              <a:extLst>
                <a:ext uri="{84589F7E-364E-4C9E-8A38-B11213B215E9}">
                  <a14:cameraTool cellRange="汲取槽" spid="_x0000_s142446"/>
                </a:ext>
              </a:extLst>
            </xdr:cNvPicPr>
          </xdr:nvPicPr>
          <xdr:blipFill>
            <a:blip xmlns:r="http://schemas.openxmlformats.org/officeDocument/2006/relationships" r:embed="rId2"/>
            <a:srcRect t="30202"/>
            <a:stretch>
              <a:fillRect/>
            </a:stretch>
          </xdr:blipFill>
          <xdr:spPr>
            <a:xfrm>
              <a:off x="4667250" y="5633085"/>
              <a:ext cx="695325" cy="247015"/>
            </a:xfrm>
            <a:prstGeom prst="rect">
              <a:avLst/>
            </a:prstGeom>
            <a:noFill/>
            <a:ln>
              <a:noFill/>
            </a:ln>
          </xdr:spPr>
        </xdr:pic>
        <xdr:clientData/>
      </xdr:twoCellAnchor>
    </mc:Choice>
    <mc:Fallback/>
  </mc:AlternateContent>
  <xdr:twoCellAnchor>
    <xdr:from xmlns:xdr="http://schemas.openxmlformats.org/drawingml/2006/spreadsheetDrawing">
      <xdr:col>79</xdr:col>
      <xdr:colOff>295275</xdr:colOff>
      <xdr:row>28</xdr:row>
      <xdr:rowOff>38100</xdr:rowOff>
    </xdr:from>
    <xdr:to xmlns:xdr="http://schemas.openxmlformats.org/drawingml/2006/spreadsheetDrawing">
      <xdr:col>79</xdr:col>
      <xdr:colOff>438150</xdr:colOff>
      <xdr:row>28</xdr:row>
      <xdr:rowOff>180975</xdr:rowOff>
    </xdr:to>
    <xdr:sp macro="" textlink="">
      <xdr:nvSpPr>
        <xdr:cNvPr id="2" name="円/楕円 1"/>
        <xdr:cNvSpPr/>
      </xdr:nvSpPr>
      <xdr:spPr>
        <a:xfrm>
          <a:off x="16049625" y="6233160"/>
          <a:ext cx="142875" cy="1428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180975</xdr:colOff>
          <xdr:row>28</xdr:row>
          <xdr:rowOff>10160</xdr:rowOff>
        </xdr:from>
        <xdr:to xmlns:xdr="http://schemas.openxmlformats.org/drawingml/2006/spreadsheetDrawing">
          <xdr:col>12</xdr:col>
          <xdr:colOff>47625</xdr:colOff>
          <xdr:row>28</xdr:row>
          <xdr:rowOff>199390</xdr:rowOff>
        </xdr:to>
        <xdr:pic macro="">
          <xdr:nvPicPr>
            <xdr:cNvPr id="22215" name="図 8"/>
            <xdr:cNvPicPr>
              <a:picLocks noChangeAspect="1" noChangeArrowheads="1"/>
              <a:extLst>
                <a:ext uri="{84589F7E-364E-4C9E-8A38-B11213B215E9}">
                  <a14:cameraTool cellRange="本人" spid="_x0000_s142448"/>
                </a:ext>
              </a:extLst>
            </xdr:cNvPicPr>
          </xdr:nvPicPr>
          <xdr:blipFill>
            <a:blip xmlns:r="http://schemas.openxmlformats.org/officeDocument/2006/relationships" r:embed="rId3"/>
            <a:srcRect l="35828" r="28346" b="12625"/>
            <a:stretch>
              <a:fillRect/>
            </a:stretch>
          </xdr:blipFill>
          <xdr:spPr>
            <a:xfrm>
              <a:off x="2085975" y="6205220"/>
              <a:ext cx="247650" cy="18923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171450</xdr:colOff>
          <xdr:row>28</xdr:row>
          <xdr:rowOff>19050</xdr:rowOff>
        </xdr:from>
        <xdr:to xmlns:xdr="http://schemas.openxmlformats.org/drawingml/2006/spreadsheetDrawing">
          <xdr:col>18</xdr:col>
          <xdr:colOff>38100</xdr:colOff>
          <xdr:row>29</xdr:row>
          <xdr:rowOff>0</xdr:rowOff>
        </xdr:to>
        <xdr:pic macro="">
          <xdr:nvPicPr>
            <xdr:cNvPr id="22216" name="図 9"/>
            <xdr:cNvPicPr>
              <a:picLocks noChangeAspect="1" noChangeArrowheads="1"/>
              <a:extLst>
                <a:ext uri="{84589F7E-364E-4C9E-8A38-B11213B215E9}">
                  <a14:cameraTool cellRange="共有" spid="_x0000_s142449"/>
                </a:ext>
              </a:extLst>
            </xdr:cNvPicPr>
          </xdr:nvPicPr>
          <xdr:blipFill>
            <a:blip xmlns:r="http://schemas.openxmlformats.org/officeDocument/2006/relationships" r:embed="rId4"/>
            <a:srcRect l="35828" r="28346" b="12625"/>
            <a:stretch>
              <a:fillRect/>
            </a:stretch>
          </xdr:blipFill>
          <xdr:spPr>
            <a:xfrm>
              <a:off x="3219450" y="6214110"/>
              <a:ext cx="247650" cy="1905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180975</xdr:colOff>
          <xdr:row>29</xdr:row>
          <xdr:rowOff>18415</xdr:rowOff>
        </xdr:from>
        <xdr:to xmlns:xdr="http://schemas.openxmlformats.org/drawingml/2006/spreadsheetDrawing">
          <xdr:col>12</xdr:col>
          <xdr:colOff>47625</xdr:colOff>
          <xdr:row>29</xdr:row>
          <xdr:rowOff>208915</xdr:rowOff>
        </xdr:to>
        <xdr:pic macro="">
          <xdr:nvPicPr>
            <xdr:cNvPr id="22217" name="図 11"/>
            <xdr:cNvPicPr>
              <a:picLocks noChangeAspect="1" noChangeArrowheads="1"/>
              <a:extLst>
                <a:ext uri="{84589F7E-364E-4C9E-8A38-B11213B215E9}">
                  <a14:cameraTool cellRange="一般" spid="_x0000_s142450"/>
                </a:ext>
              </a:extLst>
            </xdr:cNvPicPr>
          </xdr:nvPicPr>
          <xdr:blipFill>
            <a:blip xmlns:r="http://schemas.openxmlformats.org/officeDocument/2006/relationships" r:embed="rId5"/>
            <a:srcRect l="35828" r="28346" b="12625"/>
            <a:stretch>
              <a:fillRect/>
            </a:stretch>
          </xdr:blipFill>
          <xdr:spPr>
            <a:xfrm>
              <a:off x="2085975" y="6423025"/>
              <a:ext cx="247650" cy="1905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171450</xdr:colOff>
          <xdr:row>30</xdr:row>
          <xdr:rowOff>29210</xdr:rowOff>
        </xdr:from>
        <xdr:to xmlns:xdr="http://schemas.openxmlformats.org/drawingml/2006/spreadsheetDrawing">
          <xdr:col>12</xdr:col>
          <xdr:colOff>38100</xdr:colOff>
          <xdr:row>30</xdr:row>
          <xdr:rowOff>219710</xdr:rowOff>
        </xdr:to>
        <xdr:pic macro="">
          <xdr:nvPicPr>
            <xdr:cNvPr id="22218" name="図 12"/>
            <xdr:cNvPicPr>
              <a:picLocks noChangeAspect="1" noChangeArrowheads="1"/>
              <a:extLst>
                <a:ext uri="{84589F7E-364E-4C9E-8A38-B11213B215E9}">
                  <a14:cameraTool cellRange="併用" spid="_x0000_s142451"/>
                </a:ext>
              </a:extLst>
            </xdr:cNvPicPr>
          </xdr:nvPicPr>
          <xdr:blipFill>
            <a:blip xmlns:r="http://schemas.openxmlformats.org/officeDocument/2006/relationships" r:embed="rId5"/>
            <a:srcRect l="35828" r="28346" b="12625"/>
            <a:stretch>
              <a:fillRect/>
            </a:stretch>
          </xdr:blipFill>
          <xdr:spPr>
            <a:xfrm>
              <a:off x="2076450" y="6671945"/>
              <a:ext cx="247650" cy="190500"/>
            </a:xfrm>
            <a:prstGeom prst="rect">
              <a:avLst/>
            </a:prstGeom>
            <a:noFill/>
            <a:ln>
              <a:noFill/>
            </a:ln>
          </xdr:spPr>
        </xdr:pic>
        <xdr:clientData/>
      </xdr:twoCellAnchor>
    </mc:Choice>
    <mc:Fallback/>
  </mc:AlternateContent>
  <xdr:twoCellAnchor>
    <xdr:from xmlns:xdr="http://schemas.openxmlformats.org/drawingml/2006/spreadsheetDrawing">
      <xdr:col>56</xdr:col>
      <xdr:colOff>57150</xdr:colOff>
      <xdr:row>26</xdr:row>
      <xdr:rowOff>67310</xdr:rowOff>
    </xdr:from>
    <xdr:to xmlns:xdr="http://schemas.openxmlformats.org/drawingml/2006/spreadsheetDrawing">
      <xdr:col>56</xdr:col>
      <xdr:colOff>600075</xdr:colOff>
      <xdr:row>26</xdr:row>
      <xdr:rowOff>247650</xdr:rowOff>
    </xdr:to>
    <xdr:sp macro="" textlink="">
      <xdr:nvSpPr>
        <xdr:cNvPr id="3" name="円/楕円 2"/>
        <xdr:cNvSpPr/>
      </xdr:nvSpPr>
      <xdr:spPr>
        <a:xfrm>
          <a:off x="10382250" y="5576570"/>
          <a:ext cx="54292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57</xdr:col>
      <xdr:colOff>57150</xdr:colOff>
      <xdr:row>26</xdr:row>
      <xdr:rowOff>67310</xdr:rowOff>
    </xdr:from>
    <xdr:to xmlns:xdr="http://schemas.openxmlformats.org/drawingml/2006/spreadsheetDrawing">
      <xdr:col>57</xdr:col>
      <xdr:colOff>600075</xdr:colOff>
      <xdr:row>26</xdr:row>
      <xdr:rowOff>247650</xdr:rowOff>
    </xdr:to>
    <xdr:sp macro="" textlink="">
      <xdr:nvSpPr>
        <xdr:cNvPr id="11" name="円/楕円 10"/>
        <xdr:cNvSpPr/>
      </xdr:nvSpPr>
      <xdr:spPr>
        <a:xfrm>
          <a:off x="11039475" y="5576570"/>
          <a:ext cx="54292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47625</xdr:colOff>
          <xdr:row>25</xdr:row>
          <xdr:rowOff>342900</xdr:rowOff>
        </xdr:from>
        <xdr:to xmlns:xdr="http://schemas.openxmlformats.org/drawingml/2006/spreadsheetDrawing">
          <xdr:col>25</xdr:col>
          <xdr:colOff>142875</xdr:colOff>
          <xdr:row>26</xdr:row>
          <xdr:rowOff>305435</xdr:rowOff>
        </xdr:to>
        <xdr:pic macro="">
          <xdr:nvPicPr>
            <xdr:cNvPr id="13" name="図 12"/>
            <xdr:cNvPicPr>
              <a:picLocks noChangeAspect="1" noChangeArrowheads="1"/>
              <a:extLst>
                <a:ext uri="{84589F7E-364E-4C9E-8A38-B11213B215E9}">
                  <a14:cameraTool cellRange="撤去費３" spid="_x0000_s142454"/>
                </a:ext>
              </a:extLst>
            </xdr:cNvPicPr>
          </xdr:nvPicPr>
          <xdr:blipFill>
            <a:blip xmlns:r="http://schemas.openxmlformats.org/officeDocument/2006/relationships" r:embed="rId6"/>
            <a:stretch>
              <a:fillRect/>
            </a:stretch>
          </xdr:blipFill>
          <xdr:spPr>
            <a:xfrm>
              <a:off x="4238625" y="5461635"/>
              <a:ext cx="666750" cy="3530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85725</xdr:colOff>
          <xdr:row>25</xdr:row>
          <xdr:rowOff>342900</xdr:rowOff>
        </xdr:from>
        <xdr:to xmlns:xdr="http://schemas.openxmlformats.org/drawingml/2006/spreadsheetDrawing">
          <xdr:col>28</xdr:col>
          <xdr:colOff>180975</xdr:colOff>
          <xdr:row>26</xdr:row>
          <xdr:rowOff>305435</xdr:rowOff>
        </xdr:to>
        <xdr:pic macro="">
          <xdr:nvPicPr>
            <xdr:cNvPr id="14" name="図 13"/>
            <xdr:cNvPicPr>
              <a:picLocks noChangeAspect="1" noChangeArrowheads="1"/>
              <a:extLst>
                <a:ext uri="{84589F7E-364E-4C9E-8A38-B11213B215E9}">
                  <a14:cameraTool cellRange="転用費３" spid="_x0000_s142455"/>
                </a:ext>
              </a:extLst>
            </xdr:cNvPicPr>
          </xdr:nvPicPr>
          <xdr:blipFill>
            <a:blip xmlns:r="http://schemas.openxmlformats.org/officeDocument/2006/relationships" r:embed="rId7"/>
            <a:stretch>
              <a:fillRect/>
            </a:stretch>
          </xdr:blipFill>
          <xdr:spPr>
            <a:xfrm>
              <a:off x="4848225" y="5461635"/>
              <a:ext cx="666750" cy="353060"/>
            </a:xfrm>
            <a:prstGeom prst="rect">
              <a:avLst/>
            </a:prstGeom>
            <a:noFill/>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38</xdr:col>
      <xdr:colOff>85725</xdr:colOff>
      <xdr:row>20</xdr:row>
      <xdr:rowOff>47625</xdr:rowOff>
    </xdr:from>
    <xdr:to xmlns:xdr="http://schemas.openxmlformats.org/drawingml/2006/spreadsheetDrawing">
      <xdr:col>38</xdr:col>
      <xdr:colOff>314325</xdr:colOff>
      <xdr:row>20</xdr:row>
      <xdr:rowOff>276225</xdr:rowOff>
    </xdr:to>
    <xdr:sp macro="" textlink="">
      <xdr:nvSpPr>
        <xdr:cNvPr id="2" name="円/楕円 1"/>
        <xdr:cNvSpPr/>
      </xdr:nvSpPr>
      <xdr:spPr>
        <a:xfrm>
          <a:off x="7820025" y="6162675"/>
          <a:ext cx="228600"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20</xdr:row>
          <xdr:rowOff>9525</xdr:rowOff>
        </xdr:from>
        <xdr:to xmlns:xdr="http://schemas.openxmlformats.org/drawingml/2006/spreadsheetDrawing">
          <xdr:col>14</xdr:col>
          <xdr:colOff>47625</xdr:colOff>
          <xdr:row>21</xdr:row>
          <xdr:rowOff>19050</xdr:rowOff>
        </xdr:to>
        <xdr:pic macro="">
          <xdr:nvPicPr>
            <xdr:cNvPr id="3935" name="図 4"/>
            <xdr:cNvPicPr>
              <a:picLocks noChangeAspect="1" noChangeArrowheads="1"/>
              <a:extLst>
                <a:ext uri="{84589F7E-364E-4C9E-8A38-B11213B215E9}">
                  <a14:cameraTool cellRange="現金" spid="_x0000_s71296"/>
                </a:ext>
              </a:extLst>
            </xdr:cNvPicPr>
          </xdr:nvPicPr>
          <xdr:blipFill>
            <a:blip xmlns:r="http://schemas.openxmlformats.org/officeDocument/2006/relationships" r:embed="rId1"/>
            <a:stretch>
              <a:fillRect/>
            </a:stretch>
          </xdr:blipFill>
          <xdr:spPr>
            <a:xfrm>
              <a:off x="2019300" y="6124575"/>
              <a:ext cx="695325" cy="31432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104775</xdr:colOff>
          <xdr:row>20</xdr:row>
          <xdr:rowOff>9525</xdr:rowOff>
        </xdr:from>
        <xdr:to xmlns:xdr="http://schemas.openxmlformats.org/drawingml/2006/spreadsheetDrawing">
          <xdr:col>19</xdr:col>
          <xdr:colOff>38100</xdr:colOff>
          <xdr:row>21</xdr:row>
          <xdr:rowOff>19050</xdr:rowOff>
        </xdr:to>
        <xdr:pic macro="">
          <xdr:nvPicPr>
            <xdr:cNvPr id="3936" name="図 5"/>
            <xdr:cNvPicPr>
              <a:picLocks noChangeAspect="1" noChangeArrowheads="1"/>
              <a:extLst>
                <a:ext uri="{84589F7E-364E-4C9E-8A38-B11213B215E9}">
                  <a14:cameraTool cellRange="その他" spid="_x0000_s71297"/>
                </a:ext>
              </a:extLst>
            </xdr:cNvPicPr>
          </xdr:nvPicPr>
          <xdr:blipFill>
            <a:blip xmlns:r="http://schemas.openxmlformats.org/officeDocument/2006/relationships" r:embed="rId1"/>
            <a:stretch>
              <a:fillRect/>
            </a:stretch>
          </xdr:blipFill>
          <xdr:spPr>
            <a:xfrm>
              <a:off x="2962275" y="6124575"/>
              <a:ext cx="695325" cy="314325"/>
            </a:xfrm>
            <a:prstGeom prst="rect">
              <a:avLst/>
            </a:prstGeom>
            <a:noFill/>
            <a:ln>
              <a:noFill/>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152400</xdr:colOff>
          <xdr:row>24</xdr:row>
          <xdr:rowOff>123825</xdr:rowOff>
        </xdr:from>
        <xdr:to xmlns:xdr="http://schemas.openxmlformats.org/drawingml/2006/spreadsheetDrawing">
          <xdr:col>25</xdr:col>
          <xdr:colOff>85725</xdr:colOff>
          <xdr:row>25</xdr:row>
          <xdr:rowOff>27940</xdr:rowOff>
        </xdr:to>
        <xdr:pic macro="">
          <xdr:nvPicPr>
            <xdr:cNvPr id="10765" name="図 4"/>
            <xdr:cNvPicPr>
              <a:picLocks noChangeAspect="1" noChangeArrowheads="1"/>
              <a:extLst>
                <a:ext uri="{84589F7E-364E-4C9E-8A38-B11213B215E9}">
                  <a14:cameraTool cellRange="単独槽" spid="_x0000_s127329"/>
                </a:ext>
              </a:extLst>
            </xdr:cNvPicPr>
          </xdr:nvPicPr>
          <xdr:blipFill>
            <a:blip xmlns:r="http://schemas.openxmlformats.org/officeDocument/2006/relationships" r:embed="rId1"/>
            <a:srcRect t="30202"/>
            <a:stretch>
              <a:fillRect/>
            </a:stretch>
          </xdr:blipFill>
          <xdr:spPr>
            <a:xfrm>
              <a:off x="4152900" y="5366385"/>
              <a:ext cx="695325" cy="24701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104775</xdr:colOff>
          <xdr:row>24</xdr:row>
          <xdr:rowOff>123825</xdr:rowOff>
        </xdr:from>
        <xdr:to xmlns:xdr="http://schemas.openxmlformats.org/drawingml/2006/spreadsheetDrawing">
          <xdr:col>28</xdr:col>
          <xdr:colOff>38100</xdr:colOff>
          <xdr:row>25</xdr:row>
          <xdr:rowOff>27940</xdr:rowOff>
        </xdr:to>
        <xdr:pic macro="">
          <xdr:nvPicPr>
            <xdr:cNvPr id="10766" name="図 4"/>
            <xdr:cNvPicPr>
              <a:picLocks noChangeAspect="1" noChangeArrowheads="1"/>
              <a:extLst>
                <a:ext uri="{84589F7E-364E-4C9E-8A38-B11213B215E9}">
                  <a14:cameraTool cellRange="汲取槽" spid="_x0000_s127330"/>
                </a:ext>
              </a:extLst>
            </xdr:cNvPicPr>
          </xdr:nvPicPr>
          <xdr:blipFill>
            <a:blip xmlns:r="http://schemas.openxmlformats.org/officeDocument/2006/relationships" r:embed="rId2"/>
            <a:srcRect t="30202"/>
            <a:stretch>
              <a:fillRect/>
            </a:stretch>
          </xdr:blipFill>
          <xdr:spPr>
            <a:xfrm>
              <a:off x="4676775" y="5366385"/>
              <a:ext cx="695325" cy="24701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28575</xdr:colOff>
          <xdr:row>23</xdr:row>
          <xdr:rowOff>333375</xdr:rowOff>
        </xdr:from>
        <xdr:to xmlns:xdr="http://schemas.openxmlformats.org/drawingml/2006/spreadsheetDrawing">
          <xdr:col>25</xdr:col>
          <xdr:colOff>123825</xdr:colOff>
          <xdr:row>24</xdr:row>
          <xdr:rowOff>314960</xdr:rowOff>
        </xdr:to>
        <xdr:pic macro="">
          <xdr:nvPicPr>
            <xdr:cNvPr id="4" name="図 3"/>
            <xdr:cNvPicPr>
              <a:picLocks noChangeAspect="1" noChangeArrowheads="1"/>
              <a:extLst>
                <a:ext uri="{84589F7E-364E-4C9E-8A38-B11213B215E9}">
                  <a14:cameraTool cellRange="撤去費３" spid="_x0000_s127331"/>
                </a:ext>
              </a:extLst>
            </xdr:cNvPicPr>
          </xdr:nvPicPr>
          <xdr:blipFill>
            <a:blip xmlns:r="http://schemas.openxmlformats.org/officeDocument/2006/relationships" r:embed="rId3"/>
            <a:stretch>
              <a:fillRect/>
            </a:stretch>
          </xdr:blipFill>
          <xdr:spPr>
            <a:xfrm>
              <a:off x="4219575" y="5204460"/>
              <a:ext cx="666750" cy="3530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76200</xdr:colOff>
          <xdr:row>23</xdr:row>
          <xdr:rowOff>333375</xdr:rowOff>
        </xdr:from>
        <xdr:to xmlns:xdr="http://schemas.openxmlformats.org/drawingml/2006/spreadsheetDrawing">
          <xdr:col>28</xdr:col>
          <xdr:colOff>171450</xdr:colOff>
          <xdr:row>24</xdr:row>
          <xdr:rowOff>314960</xdr:rowOff>
        </xdr:to>
        <xdr:pic macro="">
          <xdr:nvPicPr>
            <xdr:cNvPr id="5" name="図 4"/>
            <xdr:cNvPicPr>
              <a:picLocks noChangeAspect="1" noChangeArrowheads="1"/>
              <a:extLst>
                <a:ext uri="{84589F7E-364E-4C9E-8A38-B11213B215E9}">
                  <a14:cameraTool cellRange="転用費３" spid="_x0000_s127332"/>
                </a:ext>
              </a:extLst>
            </xdr:cNvPicPr>
          </xdr:nvPicPr>
          <xdr:blipFill>
            <a:blip xmlns:r="http://schemas.openxmlformats.org/officeDocument/2006/relationships" r:embed="rId4"/>
            <a:stretch>
              <a:fillRect/>
            </a:stretch>
          </xdr:blipFill>
          <xdr:spPr>
            <a:xfrm>
              <a:off x="4838700" y="5204460"/>
              <a:ext cx="666750" cy="353060"/>
            </a:xfrm>
            <a:prstGeom prst="rect">
              <a:avLst/>
            </a:prstGeom>
            <a:noFill/>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46</xdr:col>
      <xdr:colOff>304800</xdr:colOff>
      <xdr:row>16</xdr:row>
      <xdr:rowOff>143510</xdr:rowOff>
    </xdr:from>
    <xdr:to xmlns:xdr="http://schemas.openxmlformats.org/drawingml/2006/spreadsheetDrawing">
      <xdr:col>50</xdr:col>
      <xdr:colOff>441325</xdr:colOff>
      <xdr:row>22</xdr:row>
      <xdr:rowOff>149225</xdr:rowOff>
    </xdr:to>
    <xdr:pic macro="">
      <xdr:nvPicPr>
        <xdr:cNvPr id="8" name="図 7"/>
        <xdr:cNvPicPr>
          <a:picLocks noChangeAspect="1" noChangeArrowheads="1"/>
        </xdr:cNvPicPr>
      </xdr:nvPicPr>
      <xdr:blipFill>
        <a:blip xmlns:r="http://schemas.openxmlformats.org/officeDocument/2006/relationships" r:embed="rId1"/>
        <a:stretch>
          <a:fillRect/>
        </a:stretch>
      </xdr:blipFill>
      <xdr:spPr>
        <a:xfrm>
          <a:off x="8915400" y="2886710"/>
          <a:ext cx="2879725" cy="843915"/>
        </a:xfrm>
        <a:prstGeom prst="rect">
          <a:avLst/>
        </a:prstGeom>
        <a:noFill/>
        <a:ln>
          <a:solidFill>
            <a:schemeClr val="tx1"/>
          </a:solidFill>
        </a:ln>
      </xdr:spPr>
    </xdr:pic>
    <xdr:clientData/>
  </xdr:twoCellAnchor>
  <xdr:twoCellAnchor editAs="oneCell">
    <xdr:from xmlns:xdr="http://schemas.openxmlformats.org/drawingml/2006/spreadsheetDrawing">
      <xdr:col>46</xdr:col>
      <xdr:colOff>304800</xdr:colOff>
      <xdr:row>65</xdr:row>
      <xdr:rowOff>28575</xdr:rowOff>
    </xdr:from>
    <xdr:to xmlns:xdr="http://schemas.openxmlformats.org/drawingml/2006/spreadsheetDrawing">
      <xdr:col>50</xdr:col>
      <xdr:colOff>441325</xdr:colOff>
      <xdr:row>70</xdr:row>
      <xdr:rowOff>111125</xdr:rowOff>
    </xdr:to>
    <xdr:pic macro="">
      <xdr:nvPicPr>
        <xdr:cNvPr id="3" name="図 2"/>
        <xdr:cNvPicPr>
          <a:picLocks noChangeAspect="1" noChangeArrowheads="1"/>
        </xdr:cNvPicPr>
      </xdr:nvPicPr>
      <xdr:blipFill>
        <a:blip xmlns:r="http://schemas.openxmlformats.org/officeDocument/2006/relationships" r:embed="rId1"/>
        <a:stretch>
          <a:fillRect/>
        </a:stretch>
      </xdr:blipFill>
      <xdr:spPr>
        <a:xfrm>
          <a:off x="8915400" y="10696575"/>
          <a:ext cx="2879725" cy="844550"/>
        </a:xfrm>
        <a:prstGeom prst="rect">
          <a:avLst/>
        </a:prstGeom>
        <a:noFill/>
        <a:ln>
          <a:solidFill>
            <a:schemeClr val="tx1"/>
          </a:solidFill>
        </a:ln>
      </xdr:spPr>
    </xdr:pic>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21</xdr:col>
      <xdr:colOff>104775</xdr:colOff>
      <xdr:row>27</xdr:row>
      <xdr:rowOff>27940</xdr:rowOff>
    </xdr:from>
    <xdr:to xmlns:xdr="http://schemas.openxmlformats.org/drawingml/2006/spreadsheetDrawing">
      <xdr:col>21</xdr:col>
      <xdr:colOff>172720</xdr:colOff>
      <xdr:row>28</xdr:row>
      <xdr:rowOff>400050</xdr:rowOff>
    </xdr:to>
    <xdr:sp macro="" textlink="">
      <xdr:nvSpPr>
        <xdr:cNvPr id="4" name="左大かっこ 3"/>
        <xdr:cNvSpPr/>
      </xdr:nvSpPr>
      <xdr:spPr>
        <a:xfrm>
          <a:off x="4105275" y="6666865"/>
          <a:ext cx="67945" cy="817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36</xdr:col>
      <xdr:colOff>52070</xdr:colOff>
      <xdr:row>27</xdr:row>
      <xdr:rowOff>27940</xdr:rowOff>
    </xdr:from>
    <xdr:to xmlns:xdr="http://schemas.openxmlformats.org/drawingml/2006/spreadsheetDrawing">
      <xdr:col>36</xdr:col>
      <xdr:colOff>120015</xdr:colOff>
      <xdr:row>28</xdr:row>
      <xdr:rowOff>400050</xdr:rowOff>
    </xdr:to>
    <xdr:sp macro="" textlink="">
      <xdr:nvSpPr>
        <xdr:cNvPr id="5" name="左大かっこ 4"/>
        <xdr:cNvSpPr/>
      </xdr:nvSpPr>
      <xdr:spPr>
        <a:xfrm flipH="1">
          <a:off x="6910070" y="6666865"/>
          <a:ext cx="67945" cy="817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13</xdr:col>
      <xdr:colOff>152400</xdr:colOff>
      <xdr:row>24</xdr:row>
      <xdr:rowOff>104775</xdr:rowOff>
    </xdr:from>
    <xdr:to xmlns:xdr="http://schemas.openxmlformats.org/drawingml/2006/spreadsheetDrawing">
      <xdr:col>15</xdr:col>
      <xdr:colOff>19050</xdr:colOff>
      <xdr:row>24</xdr:row>
      <xdr:rowOff>353060</xdr:rowOff>
    </xdr:to>
    <xdr:sp macro="" textlink="">
      <xdr:nvSpPr>
        <xdr:cNvPr id="2" name="円/楕円 1"/>
        <xdr:cNvSpPr/>
      </xdr:nvSpPr>
      <xdr:spPr>
        <a:xfrm>
          <a:off x="2628900" y="5406390"/>
          <a:ext cx="247650" cy="2482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13</xdr:col>
      <xdr:colOff>161925</xdr:colOff>
      <xdr:row>26</xdr:row>
      <xdr:rowOff>104775</xdr:rowOff>
    </xdr:from>
    <xdr:to xmlns:xdr="http://schemas.openxmlformats.org/drawingml/2006/spreadsheetDrawing">
      <xdr:col>15</xdr:col>
      <xdr:colOff>28575</xdr:colOff>
      <xdr:row>26</xdr:row>
      <xdr:rowOff>353060</xdr:rowOff>
    </xdr:to>
    <xdr:sp macro="" textlink="">
      <xdr:nvSpPr>
        <xdr:cNvPr id="6" name="円/楕円 5"/>
        <xdr:cNvSpPr/>
      </xdr:nvSpPr>
      <xdr:spPr>
        <a:xfrm>
          <a:off x="2638425" y="6297930"/>
          <a:ext cx="247650" cy="2482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40</xdr:col>
      <xdr:colOff>38100</xdr:colOff>
      <xdr:row>15</xdr:row>
      <xdr:rowOff>86360</xdr:rowOff>
    </xdr:from>
    <xdr:to xmlns:xdr="http://schemas.openxmlformats.org/drawingml/2006/spreadsheetDrawing">
      <xdr:col>55</xdr:col>
      <xdr:colOff>60325</xdr:colOff>
      <xdr:row>20</xdr:row>
      <xdr:rowOff>6350</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7620000" y="3039110"/>
          <a:ext cx="2879725" cy="843915"/>
        </a:xfrm>
        <a:prstGeom prst="rect">
          <a:avLst/>
        </a:prstGeom>
        <a:noFill/>
        <a:ln>
          <a:solidFill>
            <a:schemeClr val="tx1"/>
          </a:solidFill>
        </a:ln>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152400</xdr:colOff>
          <xdr:row>8</xdr:row>
          <xdr:rowOff>151765</xdr:rowOff>
        </xdr:from>
        <xdr:to xmlns:xdr="http://schemas.openxmlformats.org/drawingml/2006/spreadsheetDrawing">
          <xdr:col>41</xdr:col>
          <xdr:colOff>161925</xdr:colOff>
          <xdr:row>10</xdr:row>
          <xdr:rowOff>76200</xdr:rowOff>
        </xdr:to>
        <xdr:sp textlink="">
          <xdr:nvSpPr>
            <xdr:cNvPr id="82945" name="チェック 1" hidden="1">
              <a:extLst>
                <a:ext uri="{63B3BB69-23CF-44E3-9099-C40C66FF867C}">
                  <a14:compatExt spid="_x0000_s82945"/>
                </a:ext>
              </a:extLst>
            </xdr:cNvPr>
            <xdr:cNvSpPr>
              <a:spLocks noRot="1" noChangeShapeType="1"/>
            </xdr:cNvSpPr>
          </xdr:nvSpPr>
          <xdr:spPr>
            <a:xfrm>
              <a:off x="7391400" y="1637665"/>
              <a:ext cx="523875" cy="41973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8.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 Id="rId3" Type="http://schemas.openxmlformats.org/officeDocument/2006/relationships/vmlDrawing" Target="../drawings/vmlDrawing6.vml" /><Relationship Id="rId4" Type="http://schemas.openxmlformats.org/officeDocument/2006/relationships/ctrlProp" Target="../ctrlProps/ctrlProp2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 Id="rId3" Type="http://schemas.openxmlformats.org/officeDocument/2006/relationships/vmlDrawing" Target="../drawings/vmlDrawing7.vml" /><Relationship Id="rId4" Type="http://schemas.openxmlformats.org/officeDocument/2006/relationships/ctrlProp" Target="../ctrlProps/ctrlProp2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4.v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 Id="rId3" Type="http://schemas.openxmlformats.org/officeDocument/2006/relationships/vmlDrawing" Target="../drawings/vmlDrawing5.v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tabColor indexed="10"/>
    <pageSetUpPr fitToPage="1"/>
  </sheetPr>
  <dimension ref="A1:U54"/>
  <sheetViews>
    <sheetView tabSelected="1" zoomScaleSheetLayoutView="100" workbookViewId="0">
      <selection sqref="A1:C1"/>
    </sheetView>
  </sheetViews>
  <sheetFormatPr defaultRowHeight="15.75"/>
  <cols>
    <col min="1" max="1" width="9.5" style="1" bestFit="1" customWidth="1"/>
    <col min="2" max="2" width="2.875" style="1" bestFit="1" customWidth="1"/>
    <col min="3" max="3" width="22.75" style="1" bestFit="1" customWidth="1"/>
    <col min="4" max="4" width="7.5" style="1" customWidth="1"/>
    <col min="5" max="5" width="10.375" style="1" customWidth="1"/>
    <col min="6" max="6" width="7.625" style="1" customWidth="1"/>
    <col min="7" max="7" width="9" style="1" customWidth="1"/>
    <col min="8" max="8" width="4.625" style="1" customWidth="1"/>
    <col min="9" max="9" width="9" style="1" customWidth="1"/>
    <col min="10" max="10" width="3.875" style="1" customWidth="1"/>
    <col min="11" max="12" width="9" style="1" hidden="1" customWidth="1"/>
    <col min="13" max="13" width="9" style="1" customWidth="1"/>
    <col min="14" max="14" width="7.5" style="1" customWidth="1"/>
    <col min="15" max="15" width="9.25" style="1" customWidth="1"/>
    <col min="16" max="16" width="5.625" style="1" customWidth="1"/>
    <col min="17" max="17" width="7.5" style="1" bestFit="1" customWidth="1"/>
    <col min="18" max="18" width="5.625" style="1" customWidth="1"/>
    <col min="19" max="19" width="3.5" style="1" bestFit="1" customWidth="1"/>
    <col min="20" max="20" width="17.25" style="1" bestFit="1" customWidth="1"/>
    <col min="21" max="16384" width="9" style="1" customWidth="1"/>
  </cols>
  <sheetData>
    <row r="1" spans="1:21">
      <c r="A1" s="2" t="s">
        <v>9</v>
      </c>
      <c r="B1" s="2"/>
      <c r="C1" s="2"/>
      <c r="D1" s="39" t="s">
        <v>632</v>
      </c>
      <c r="E1" s="53"/>
      <c r="F1" s="53"/>
      <c r="G1" s="2" t="s">
        <v>212</v>
      </c>
      <c r="H1" s="2"/>
      <c r="I1" s="69" t="s">
        <v>696</v>
      </c>
      <c r="J1" s="96" t="s">
        <v>98</v>
      </c>
      <c r="M1" s="14"/>
      <c r="N1" s="14"/>
      <c r="O1" s="14"/>
      <c r="P1" s="14"/>
      <c r="Q1" s="14"/>
      <c r="R1" s="14"/>
      <c r="S1" s="14"/>
      <c r="T1" s="14"/>
      <c r="U1" s="14"/>
    </row>
    <row r="2" spans="1:21">
      <c r="A2" s="3" t="s">
        <v>76</v>
      </c>
      <c r="B2" s="15" t="s">
        <v>484</v>
      </c>
      <c r="C2" s="26"/>
      <c r="D2" s="40" t="s">
        <v>570</v>
      </c>
      <c r="E2" s="54"/>
      <c r="F2" s="70" t="s">
        <v>541</v>
      </c>
      <c r="G2" s="70"/>
      <c r="H2" s="70"/>
      <c r="I2" s="77" t="s">
        <v>277</v>
      </c>
      <c r="J2" s="97"/>
      <c r="K2" s="1" t="str">
        <f>IF(I2="新築","yes2","no2")</f>
        <v>no2</v>
      </c>
      <c r="L2" s="1" t="str">
        <f>IF(I2="転換","yes2","no2")</f>
        <v>no2</v>
      </c>
      <c r="M2" s="110" t="str">
        <f>IF(AND(K2="yes2",L36=0,D2="甲種地域"),"→選択→","")</f>
        <v/>
      </c>
      <c r="N2" s="2" t="s">
        <v>503</v>
      </c>
      <c r="O2" s="2"/>
      <c r="P2" s="2"/>
      <c r="Q2" s="2"/>
      <c r="R2" s="2"/>
      <c r="S2" s="2"/>
      <c r="T2" s="2"/>
      <c r="U2" s="14"/>
    </row>
    <row r="3" spans="1:21">
      <c r="A3" s="2"/>
      <c r="B3" s="16" t="s">
        <v>364</v>
      </c>
      <c r="C3" s="27"/>
      <c r="D3" s="41"/>
      <c r="E3" s="55"/>
      <c r="F3" s="55"/>
      <c r="G3" s="55"/>
      <c r="H3" s="55"/>
      <c r="I3" s="55"/>
      <c r="J3" s="72"/>
      <c r="M3" s="14"/>
      <c r="N3" s="111"/>
      <c r="O3" s="127" t="s">
        <v>112</v>
      </c>
      <c r="P3" s="127"/>
      <c r="Q3" s="127"/>
      <c r="R3" s="127"/>
      <c r="S3" s="127"/>
      <c r="T3" s="146"/>
      <c r="U3" s="14"/>
    </row>
    <row r="4" spans="1:21">
      <c r="A4" s="2"/>
      <c r="B4" s="16" t="s">
        <v>126</v>
      </c>
      <c r="C4" s="27"/>
      <c r="D4" s="41"/>
      <c r="E4" s="55"/>
      <c r="F4" s="55"/>
      <c r="G4" s="55"/>
      <c r="H4" s="55"/>
      <c r="I4" s="55"/>
      <c r="J4" s="72"/>
      <c r="M4" s="14"/>
      <c r="N4" s="112"/>
      <c r="O4" s="128" t="s">
        <v>159</v>
      </c>
      <c r="P4" s="128"/>
      <c r="Q4" s="128"/>
      <c r="R4" s="128"/>
      <c r="S4" s="128"/>
      <c r="T4" s="147"/>
      <c r="U4" s="14"/>
    </row>
    <row r="5" spans="1:21">
      <c r="A5" s="2"/>
      <c r="B5" s="16" t="s">
        <v>467</v>
      </c>
      <c r="C5" s="27"/>
      <c r="D5" s="41"/>
      <c r="E5" s="55"/>
      <c r="F5" s="55"/>
      <c r="G5" s="55"/>
      <c r="H5" s="55"/>
      <c r="I5" s="55"/>
      <c r="J5" s="72"/>
      <c r="M5" s="14"/>
      <c r="N5" s="112"/>
      <c r="O5" s="128" t="s">
        <v>571</v>
      </c>
      <c r="P5" s="128"/>
      <c r="Q5" s="128"/>
      <c r="R5" s="128"/>
      <c r="S5" s="128"/>
      <c r="T5" s="147"/>
      <c r="U5" s="14"/>
    </row>
    <row r="6" spans="1:21">
      <c r="A6" s="2"/>
      <c r="B6" s="16" t="s">
        <v>77</v>
      </c>
      <c r="C6" s="27"/>
      <c r="D6" s="41"/>
      <c r="E6" s="55"/>
      <c r="F6" s="55"/>
      <c r="G6" s="55"/>
      <c r="H6" s="55"/>
      <c r="I6" s="55"/>
      <c r="J6" s="72"/>
      <c r="M6" s="14"/>
      <c r="N6" s="112"/>
      <c r="O6" s="128" t="s">
        <v>381</v>
      </c>
      <c r="P6" s="128"/>
      <c r="Q6" s="128"/>
      <c r="R6" s="128"/>
      <c r="S6" s="128"/>
      <c r="T6" s="147"/>
      <c r="U6" s="14"/>
    </row>
    <row r="7" spans="1:21">
      <c r="A7" s="3" t="s">
        <v>415</v>
      </c>
      <c r="B7" s="16" t="s">
        <v>37</v>
      </c>
      <c r="C7" s="27"/>
      <c r="D7" s="42"/>
      <c r="E7" s="56"/>
      <c r="F7" s="56"/>
      <c r="G7" s="56"/>
      <c r="H7" s="56"/>
      <c r="I7" s="56"/>
      <c r="J7" s="98"/>
      <c r="M7" s="14"/>
      <c r="N7" s="112"/>
      <c r="O7" s="128" t="s">
        <v>572</v>
      </c>
      <c r="P7" s="128"/>
      <c r="Q7" s="128"/>
      <c r="R7" s="128"/>
      <c r="S7" s="128"/>
      <c r="T7" s="147"/>
      <c r="U7" s="14"/>
    </row>
    <row r="8" spans="1:21">
      <c r="A8" s="2"/>
      <c r="B8" s="16" t="s">
        <v>5</v>
      </c>
      <c r="C8" s="27"/>
      <c r="D8" s="41"/>
      <c r="E8" s="55"/>
      <c r="F8" s="55"/>
      <c r="G8" s="55"/>
      <c r="H8" s="55"/>
      <c r="I8" s="55"/>
      <c r="J8" s="72"/>
      <c r="M8" s="14"/>
      <c r="N8" s="112"/>
      <c r="O8" s="128" t="s">
        <v>100</v>
      </c>
      <c r="P8" s="128"/>
      <c r="Q8" s="128"/>
      <c r="R8" s="128"/>
      <c r="S8" s="128"/>
      <c r="T8" s="147"/>
      <c r="U8" s="14"/>
    </row>
    <row r="9" spans="1:21">
      <c r="A9" s="2"/>
      <c r="B9" s="16" t="s">
        <v>44</v>
      </c>
      <c r="C9" s="27"/>
      <c r="D9" s="40"/>
      <c r="E9" s="54"/>
      <c r="F9" s="54"/>
      <c r="G9" s="54"/>
      <c r="H9" s="54"/>
      <c r="I9" s="54"/>
      <c r="J9" s="78"/>
      <c r="M9" s="14"/>
      <c r="N9" s="113"/>
      <c r="O9" s="129" t="s">
        <v>330</v>
      </c>
      <c r="P9" s="129"/>
      <c r="Q9" s="129"/>
      <c r="R9" s="129"/>
      <c r="S9" s="129"/>
      <c r="T9" s="148"/>
      <c r="U9" s="14"/>
    </row>
    <row r="10" spans="1:21">
      <c r="A10" s="2"/>
      <c r="B10" s="16" t="s">
        <v>46</v>
      </c>
      <c r="C10" s="27"/>
      <c r="D10" s="43"/>
      <c r="E10" s="57" t="s">
        <v>266</v>
      </c>
      <c r="F10" s="57"/>
      <c r="G10" s="57"/>
      <c r="H10" s="57"/>
      <c r="I10" s="57"/>
      <c r="J10" s="99"/>
      <c r="M10" s="110" t="str">
        <f>IF(AND(I2="転換",L36=0,D2="甲種地域"),"→選択→","")</f>
        <v/>
      </c>
      <c r="N10" s="114"/>
      <c r="O10" s="130" t="s">
        <v>670</v>
      </c>
      <c r="P10" s="130"/>
      <c r="Q10" s="130"/>
      <c r="R10" s="130"/>
      <c r="S10" s="130"/>
      <c r="T10" s="130"/>
      <c r="U10" s="14"/>
    </row>
    <row r="11" spans="1:21">
      <c r="A11" s="4" t="s">
        <v>310</v>
      </c>
      <c r="B11" s="17" t="s">
        <v>584</v>
      </c>
      <c r="C11" s="28"/>
      <c r="D11" s="39"/>
      <c r="E11" s="58" t="str">
        <f>IF(D2="甲種地域","332,000","166,000")</f>
        <v>332,000</v>
      </c>
      <c r="F11" s="71" t="s">
        <v>536</v>
      </c>
      <c r="G11" s="71"/>
      <c r="H11" s="71"/>
      <c r="I11" s="71"/>
      <c r="J11" s="100"/>
      <c r="K11" s="1">
        <v>1</v>
      </c>
      <c r="L11" s="1">
        <v>8</v>
      </c>
      <c r="M11" s="14"/>
      <c r="N11" s="115" t="s">
        <v>669</v>
      </c>
      <c r="O11" s="14"/>
      <c r="P11" s="14"/>
      <c r="Q11" s="14"/>
      <c r="R11" s="14"/>
      <c r="S11" s="14"/>
      <c r="T11" s="14"/>
      <c r="U11" s="14"/>
    </row>
    <row r="12" spans="1:21">
      <c r="A12" s="5"/>
      <c r="B12" s="18"/>
      <c r="C12" s="29"/>
      <c r="D12" s="39"/>
      <c r="E12" s="58" t="str">
        <f>IF(D2="甲種地域","414,000","207,000")</f>
        <v>414,000</v>
      </c>
      <c r="F12" s="71" t="s">
        <v>579</v>
      </c>
      <c r="G12" s="71"/>
      <c r="H12" s="71"/>
      <c r="I12" s="71"/>
      <c r="J12" s="100"/>
      <c r="M12" s="14"/>
      <c r="N12" s="115" t="s">
        <v>237</v>
      </c>
      <c r="O12" s="131"/>
      <c r="P12" s="141"/>
      <c r="Q12" s="142"/>
      <c r="R12" s="142"/>
      <c r="S12" s="142"/>
      <c r="T12" s="142"/>
      <c r="U12" s="142"/>
    </row>
    <row r="13" spans="1:21">
      <c r="A13" s="5"/>
      <c r="B13" s="19"/>
      <c r="C13" s="30"/>
      <c r="D13" s="39"/>
      <c r="E13" s="58" t="str">
        <f>IF(D2="甲種地域","548,000","274,000")</f>
        <v>548,000</v>
      </c>
      <c r="F13" s="71" t="s">
        <v>316</v>
      </c>
      <c r="G13" s="71"/>
      <c r="H13" s="71"/>
      <c r="I13" s="71"/>
      <c r="J13" s="100"/>
      <c r="M13" s="14"/>
      <c r="N13" s="116"/>
      <c r="O13" s="131"/>
      <c r="P13" s="141"/>
      <c r="Q13" s="142"/>
      <c r="R13" s="142"/>
      <c r="S13" s="142"/>
      <c r="T13" s="142"/>
      <c r="U13" s="142"/>
    </row>
    <row r="14" spans="1:21">
      <c r="A14" s="5"/>
      <c r="B14" s="20" t="s">
        <v>442</v>
      </c>
      <c r="C14" s="31" t="s">
        <v>54</v>
      </c>
      <c r="D14" s="39"/>
      <c r="E14" s="55" t="s">
        <v>411</v>
      </c>
      <c r="F14" s="72"/>
      <c r="G14" s="51" t="s">
        <v>310</v>
      </c>
      <c r="H14" s="89">
        <f>IF(H15&lt;&gt;0,H15,IF(D2="甲種地域",K14*90000,K14*45000))</f>
        <v>0</v>
      </c>
      <c r="I14" s="89"/>
      <c r="J14" s="101" t="s">
        <v>245</v>
      </c>
      <c r="K14" s="1" t="b">
        <v>0</v>
      </c>
      <c r="M14" s="110" t="str">
        <f>IF($I$2="新築","←チェックしない",IF($L$2="yes2","←要チェック",""))</f>
        <v/>
      </c>
      <c r="N14" s="116"/>
      <c r="O14" s="131"/>
      <c r="P14" s="141"/>
      <c r="Q14" s="142"/>
      <c r="R14" s="142"/>
      <c r="S14" s="142"/>
      <c r="T14" s="142"/>
      <c r="U14" s="142"/>
    </row>
    <row r="15" spans="1:21">
      <c r="A15" s="5"/>
      <c r="B15" s="20"/>
      <c r="C15" s="23"/>
      <c r="D15" s="44" t="str">
        <f>IF(D2="甲種地域","90,000円未満の場合は申請額を入力→","45,000円未満の場合は申請額を入力→")</f>
        <v>90,000円未満の場合は申請額を入力→</v>
      </c>
      <c r="E15" s="59"/>
      <c r="F15" s="59"/>
      <c r="G15" s="59"/>
      <c r="H15" s="90"/>
      <c r="I15" s="90"/>
      <c r="J15" s="101" t="s">
        <v>245</v>
      </c>
      <c r="M15" s="110" t="str">
        <f>IF($I$2="新築","←チェックしない",IF($L$2="yes2","←要チェック",""))</f>
        <v/>
      </c>
      <c r="N15" s="116"/>
      <c r="O15" s="131"/>
      <c r="P15" s="117"/>
      <c r="Q15" s="117"/>
      <c r="R15" s="117"/>
      <c r="S15" s="117"/>
      <c r="T15" s="117"/>
      <c r="U15" s="117"/>
    </row>
    <row r="16" spans="1:21">
      <c r="A16" s="5"/>
      <c r="B16" s="20"/>
      <c r="C16" s="32" t="str">
        <f>IF(AND(K14=TRUE,K17=TRUE),"↕撤去費か転用費のいずれか１つのみを選択してください","")</f>
        <v/>
      </c>
      <c r="D16" s="45"/>
      <c r="E16" s="45"/>
      <c r="F16" s="45"/>
      <c r="G16" s="45"/>
      <c r="H16" s="45"/>
      <c r="I16" s="45"/>
      <c r="J16" s="102"/>
      <c r="M16" s="110"/>
      <c r="N16" s="116"/>
      <c r="O16" s="131"/>
      <c r="P16" s="117"/>
      <c r="Q16" s="117"/>
      <c r="R16" s="117"/>
      <c r="S16" s="117"/>
      <c r="T16" s="117"/>
      <c r="U16" s="117"/>
    </row>
    <row r="17" spans="1:21">
      <c r="A17" s="5"/>
      <c r="B17" s="20"/>
      <c r="C17" s="31" t="s">
        <v>597</v>
      </c>
      <c r="D17" s="39"/>
      <c r="E17" s="55" t="s">
        <v>411</v>
      </c>
      <c r="F17" s="72"/>
      <c r="G17" s="51" t="s">
        <v>310</v>
      </c>
      <c r="H17" s="89">
        <f>IF(H18&lt;&gt;0,H18,IF(D2="甲種地域",K17*90000,K17*45000))</f>
        <v>0</v>
      </c>
      <c r="I17" s="89"/>
      <c r="J17" s="101" t="s">
        <v>245</v>
      </c>
      <c r="K17" s="1" t="b">
        <v>0</v>
      </c>
      <c r="M17" s="110"/>
      <c r="N17" s="116"/>
      <c r="O17" s="131"/>
      <c r="P17" s="117"/>
      <c r="Q17" s="117"/>
      <c r="R17" s="117"/>
      <c r="S17" s="117"/>
      <c r="T17" s="117"/>
      <c r="U17" s="117"/>
    </row>
    <row r="18" spans="1:21">
      <c r="A18" s="5"/>
      <c r="B18" s="20"/>
      <c r="C18" s="23"/>
      <c r="D18" s="44" t="str">
        <f>IF(D2="甲種地域","90,000円未満の場合は申請額を入力→","45,000円未満の場合は申請額を入力→")</f>
        <v>90,000円未満の場合は申請額を入力→</v>
      </c>
      <c r="E18" s="59"/>
      <c r="F18" s="59"/>
      <c r="G18" s="59"/>
      <c r="H18" s="90"/>
      <c r="I18" s="90"/>
      <c r="J18" s="101" t="s">
        <v>245</v>
      </c>
      <c r="M18" s="110"/>
      <c r="N18" s="116"/>
      <c r="O18" s="131"/>
      <c r="P18" s="117"/>
      <c r="Q18" s="117"/>
      <c r="R18" s="117"/>
      <c r="S18" s="117"/>
      <c r="T18" s="117"/>
      <c r="U18" s="117"/>
    </row>
    <row r="19" spans="1:21" ht="13.5" customHeight="1">
      <c r="A19" s="5"/>
      <c r="B19" s="20"/>
      <c r="C19" s="33" t="s">
        <v>410</v>
      </c>
      <c r="D19" s="39"/>
      <c r="E19" s="60" t="s">
        <v>62</v>
      </c>
      <c r="F19" s="73" t="str">
        <f>IF(AND(K19=TRUE,K20=TRUE),"←単独槽か汲取りのいずれか１つのみを選択",IF(AND(K14=TRUE,K19=FALSE,K20=FALSE),"←現行は何ですか？",""))</f>
        <v/>
      </c>
      <c r="G19" s="73"/>
      <c r="H19" s="73"/>
      <c r="I19" s="73"/>
      <c r="J19" s="103"/>
      <c r="K19" s="1" t="b">
        <v>0</v>
      </c>
      <c r="L19" s="1" t="str">
        <f>IF(K19=TRUE,"yes","no")</f>
        <v>no</v>
      </c>
      <c r="M19" s="110" t="str">
        <f t="shared" ref="M19:M26" si="0">IF($I$2="新築","←チェックしない",IF($L$2="yes2","←要チェック",""))</f>
        <v/>
      </c>
      <c r="N19" s="14"/>
      <c r="O19" s="14"/>
      <c r="P19" s="14"/>
      <c r="Q19" s="14"/>
      <c r="R19" s="14"/>
      <c r="S19" s="14"/>
      <c r="T19" s="14"/>
      <c r="U19" s="14"/>
    </row>
    <row r="20" spans="1:21">
      <c r="A20" s="5"/>
      <c r="B20" s="20"/>
      <c r="C20" s="34" t="s">
        <v>431</v>
      </c>
      <c r="D20" s="39"/>
      <c r="E20" s="60" t="s">
        <v>568</v>
      </c>
      <c r="F20" s="73" t="str">
        <f>IF(AND(K19=TRUE,K20=TRUE),"←単独槽か汲取りのいずれか１つのみを選択",IF(AND(K14=TRUE,K19=FALSE,K20=FALSE),"←現行は何ですか？",""))</f>
        <v/>
      </c>
      <c r="G20" s="73"/>
      <c r="H20" s="73"/>
      <c r="I20" s="73"/>
      <c r="J20" s="103"/>
      <c r="K20" s="1" t="b">
        <v>0</v>
      </c>
      <c r="L20" s="1" t="str">
        <f>IF(K20=TRUE,"yes","no")</f>
        <v>no</v>
      </c>
      <c r="M20" s="110" t="str">
        <f t="shared" si="0"/>
        <v/>
      </c>
      <c r="N20" s="117"/>
      <c r="O20" s="116"/>
      <c r="P20" s="142"/>
      <c r="Q20" s="142"/>
      <c r="R20" s="142"/>
      <c r="S20" s="142"/>
      <c r="T20" s="142"/>
      <c r="U20" s="142"/>
    </row>
    <row r="21" spans="1:21">
      <c r="A21" s="5"/>
      <c r="B21" s="20"/>
      <c r="C21" s="33"/>
      <c r="D21" s="39"/>
      <c r="E21" s="61" t="s">
        <v>533</v>
      </c>
      <c r="F21" s="61"/>
      <c r="G21" s="61"/>
      <c r="H21" s="61"/>
      <c r="I21" s="73" t="str">
        <f>IF(COUNTIF($K$21:$K$24,"TRUE")&gt;1,"←いずれか１つのみを選択",IF(AND(K14=TRUE,COUNTIF($K$21:$K$24,"FALSE")=4),"←選択してください",""))</f>
        <v/>
      </c>
      <c r="J21" s="104"/>
      <c r="K21" s="1" t="b">
        <v>0</v>
      </c>
      <c r="L21" s="1" t="str">
        <f>IF(K21=TRUE,"yes1","no1")</f>
        <v>no1</v>
      </c>
      <c r="M21" s="110" t="str">
        <f t="shared" si="0"/>
        <v/>
      </c>
      <c r="N21" s="117"/>
      <c r="O21" s="116"/>
      <c r="P21" s="142"/>
      <c r="Q21" s="142"/>
      <c r="R21" s="142"/>
      <c r="S21" s="142"/>
      <c r="T21" s="142"/>
      <c r="U21" s="142"/>
    </row>
    <row r="22" spans="1:21">
      <c r="A22" s="5"/>
      <c r="B22" s="20"/>
      <c r="C22" s="35" t="s">
        <v>507</v>
      </c>
      <c r="D22" s="39"/>
      <c r="E22" s="61" t="s">
        <v>659</v>
      </c>
      <c r="F22" s="61"/>
      <c r="G22" s="61"/>
      <c r="H22" s="61"/>
      <c r="I22" s="73" t="str">
        <f>IF(COUNTIF($K$21:$K$24,"TRUE")&gt;1,"←いずれか１つのみを選択",IF(AND(K14=TRUE,COUNTIF($K$21:$K$24,"FALSE")=4),"←選択してください",""))</f>
        <v/>
      </c>
      <c r="J22" s="104"/>
      <c r="K22" s="1" t="b">
        <v>0</v>
      </c>
      <c r="L22" s="1" t="str">
        <f>IF(K22=TRUE,"yes1","no1")</f>
        <v>no1</v>
      </c>
      <c r="M22" s="110" t="str">
        <f t="shared" si="0"/>
        <v/>
      </c>
      <c r="N22" s="117"/>
      <c r="O22" s="116"/>
      <c r="P22" s="142"/>
      <c r="Q22" s="142"/>
      <c r="R22" s="142"/>
      <c r="S22" s="142"/>
      <c r="T22" s="142"/>
      <c r="U22" s="142"/>
    </row>
    <row r="23" spans="1:21">
      <c r="A23" s="5"/>
      <c r="B23" s="20"/>
      <c r="C23" s="36" t="s">
        <v>431</v>
      </c>
      <c r="D23" s="39"/>
      <c r="E23" s="61" t="s">
        <v>658</v>
      </c>
      <c r="F23" s="61"/>
      <c r="G23" s="61"/>
      <c r="H23" s="61"/>
      <c r="I23" s="73" t="str">
        <f>IF(COUNTIF($K$21:$K$24,"TRUE")&gt;1,"←いずれか１つのみを選択",IF(AND(K14=TRUE,COUNTIF($K$21:$K$24,"FALSE")=4),"←選択してください",""))</f>
        <v/>
      </c>
      <c r="J23" s="104"/>
      <c r="K23" s="1" t="b">
        <v>0</v>
      </c>
      <c r="L23" s="1" t="str">
        <f>IF(K23=TRUE,"yes1","no1")</f>
        <v>no1</v>
      </c>
      <c r="M23" s="110" t="str">
        <f t="shared" si="0"/>
        <v/>
      </c>
      <c r="N23" s="117"/>
      <c r="O23" s="116"/>
      <c r="P23" s="142"/>
      <c r="Q23" s="142"/>
      <c r="R23" s="142"/>
      <c r="S23" s="142"/>
      <c r="T23" s="142"/>
      <c r="U23" s="142"/>
    </row>
    <row r="24" spans="1:21">
      <c r="A24" s="5"/>
      <c r="B24" s="20"/>
      <c r="C24" s="34"/>
      <c r="D24" s="39"/>
      <c r="E24" s="61" t="s">
        <v>657</v>
      </c>
      <c r="F24" s="61"/>
      <c r="G24" s="61"/>
      <c r="H24" s="61"/>
      <c r="I24" s="73" t="str">
        <f>IF(COUNTIF($K$21:$K$24,"TRUE")&gt;1,"←いずれか１つのみを選択",IF(AND(K14=TRUE,COUNTIF($K$21:$K$24,"FALSE")=4),"←選択してください",""))</f>
        <v/>
      </c>
      <c r="J24" s="104"/>
      <c r="K24" s="1" t="b">
        <v>0</v>
      </c>
      <c r="L24" s="1" t="str">
        <f>IF(K24=TRUE,"yes1","no1")</f>
        <v>no1</v>
      </c>
      <c r="M24" s="110" t="str">
        <f t="shared" si="0"/>
        <v/>
      </c>
      <c r="N24" s="117"/>
      <c r="O24" s="116"/>
      <c r="P24" s="142"/>
      <c r="Q24" s="142"/>
      <c r="R24" s="142"/>
      <c r="S24" s="142"/>
      <c r="T24" s="142"/>
      <c r="U24" s="142"/>
    </row>
    <row r="25" spans="1:21">
      <c r="A25" s="5"/>
      <c r="B25" s="20"/>
      <c r="C25" s="33" t="s">
        <v>582</v>
      </c>
      <c r="D25" s="39"/>
      <c r="E25" s="55" t="s">
        <v>411</v>
      </c>
      <c r="F25" s="72"/>
      <c r="G25" s="51" t="s">
        <v>310</v>
      </c>
      <c r="H25" s="89">
        <f>IF(H26&lt;&gt;0,H26,IF(D2="甲種地域",K25*90000,K25*45000))</f>
        <v>0</v>
      </c>
      <c r="I25" s="89"/>
      <c r="J25" s="101" t="s">
        <v>245</v>
      </c>
      <c r="K25" s="1" t="b">
        <v>0</v>
      </c>
      <c r="M25" s="110" t="str">
        <f t="shared" si="0"/>
        <v/>
      </c>
      <c r="N25" s="14"/>
      <c r="O25" s="14"/>
      <c r="P25" s="14"/>
      <c r="Q25" s="14"/>
      <c r="R25" s="14"/>
      <c r="S25" s="14"/>
      <c r="T25" s="14"/>
      <c r="U25" s="14"/>
    </row>
    <row r="26" spans="1:21">
      <c r="A26" s="5"/>
      <c r="B26" s="21"/>
      <c r="C26" s="37"/>
      <c r="D26" s="44" t="str">
        <f>IF(D2="甲種地域","90,000円未満の場合は申請額を入力→","45,000円未満の場合は申請額を入力→")</f>
        <v>90,000円未満の場合は申請額を入力→</v>
      </c>
      <c r="E26" s="59"/>
      <c r="F26" s="59"/>
      <c r="G26" s="59"/>
      <c r="H26" s="91"/>
      <c r="I26" s="91"/>
      <c r="J26" s="101" t="s">
        <v>245</v>
      </c>
      <c r="M26" s="110" t="str">
        <f t="shared" si="0"/>
        <v/>
      </c>
      <c r="N26" s="14"/>
      <c r="O26" s="14"/>
      <c r="P26" s="14"/>
      <c r="Q26" s="14"/>
      <c r="R26" s="14"/>
      <c r="S26" s="14"/>
      <c r="T26" s="14"/>
      <c r="U26" s="14"/>
    </row>
    <row r="27" spans="1:21">
      <c r="A27" s="2" t="s">
        <v>428</v>
      </c>
      <c r="B27" s="16" t="s">
        <v>534</v>
      </c>
      <c r="C27" s="27"/>
      <c r="D27" s="41" t="s">
        <v>685</v>
      </c>
      <c r="E27" s="55"/>
      <c r="F27" s="74" t="str">
        <f>IF(AND(D27="共有",I27&lt;=1),"入力→",IF(AND(D27="本人",I27&gt;0),"削除→",""))</f>
        <v/>
      </c>
      <c r="G27" s="67" t="s">
        <v>430</v>
      </c>
      <c r="H27" s="67"/>
      <c r="I27" s="93"/>
      <c r="J27" s="101" t="s">
        <v>348</v>
      </c>
      <c r="K27" s="1" t="str">
        <f>IF(D27="本人","YES4","NO4")</f>
        <v>YES4</v>
      </c>
      <c r="L27" s="1" t="str">
        <f>IF(D27="共有","YES4","NO4")</f>
        <v>NO4</v>
      </c>
      <c r="M27" s="14"/>
      <c r="N27" s="2" t="s">
        <v>424</v>
      </c>
      <c r="O27" s="2"/>
      <c r="P27" s="2"/>
      <c r="Q27" s="2"/>
      <c r="R27" s="2"/>
      <c r="S27" s="2"/>
      <c r="T27" s="14"/>
      <c r="U27" s="14"/>
    </row>
    <row r="28" spans="1:21">
      <c r="A28" s="6" t="s">
        <v>417</v>
      </c>
      <c r="B28" s="16" t="s">
        <v>79</v>
      </c>
      <c r="C28" s="27"/>
      <c r="D28" s="46"/>
      <c r="E28" s="62"/>
      <c r="F28" s="75" t="s">
        <v>374</v>
      </c>
      <c r="G28" s="81" t="str">
        <f>IF(AND(D28&gt;0,D29&gt;0),"一般または併用のいずれかに入力","")</f>
        <v/>
      </c>
      <c r="H28" s="81"/>
      <c r="I28" s="81"/>
      <c r="J28" s="105"/>
      <c r="K28" s="1" t="str">
        <f>IF(D28&gt;0,"YES4","NO4")</f>
        <v>NO4</v>
      </c>
      <c r="M28" s="14"/>
      <c r="N28" s="118" t="s">
        <v>412</v>
      </c>
      <c r="O28" s="132"/>
      <c r="P28" s="143"/>
      <c r="Q28" s="143"/>
      <c r="R28" s="143"/>
      <c r="S28" s="143"/>
      <c r="T28" s="14"/>
      <c r="U28" s="14"/>
    </row>
    <row r="29" spans="1:21">
      <c r="A29" s="7" t="s">
        <v>420</v>
      </c>
      <c r="B29" s="22" t="s">
        <v>22</v>
      </c>
      <c r="C29" s="38"/>
      <c r="D29" s="40"/>
      <c r="E29" s="54"/>
      <c r="F29" s="76" t="s">
        <v>374</v>
      </c>
      <c r="G29" s="83"/>
      <c r="H29" s="83"/>
      <c r="I29" s="83"/>
      <c r="J29" s="106"/>
      <c r="K29" s="1" t="str">
        <f>IF(D29&gt;0,"YES4","NO4")</f>
        <v>NO4</v>
      </c>
      <c r="M29" s="14"/>
      <c r="N29" s="118" t="s">
        <v>414</v>
      </c>
      <c r="O29" s="132"/>
      <c r="P29" s="143"/>
      <c r="Q29" s="143"/>
      <c r="R29" s="143"/>
      <c r="S29" s="143"/>
      <c r="T29" s="14"/>
      <c r="U29" s="14"/>
    </row>
    <row r="30" spans="1:21" ht="16.5">
      <c r="A30" s="8"/>
      <c r="B30" s="22" t="s">
        <v>421</v>
      </c>
      <c r="C30" s="38"/>
      <c r="D30" s="41"/>
      <c r="E30" s="55"/>
      <c r="F30" s="55"/>
      <c r="G30" s="55"/>
      <c r="H30" s="55"/>
      <c r="I30" s="55"/>
      <c r="J30" s="72"/>
      <c r="M30" s="14"/>
      <c r="N30" s="119" t="s">
        <v>422</v>
      </c>
      <c r="O30" s="133"/>
      <c r="P30" s="52"/>
      <c r="Q30" s="68"/>
      <c r="R30" s="68"/>
      <c r="S30" s="145" t="s">
        <v>120</v>
      </c>
      <c r="T30" s="14"/>
      <c r="U30" s="14"/>
    </row>
    <row r="31" spans="1:21">
      <c r="A31" s="8"/>
      <c r="B31" s="22" t="s">
        <v>128</v>
      </c>
      <c r="C31" s="38"/>
      <c r="D31" s="40"/>
      <c r="E31" s="54"/>
      <c r="F31" s="76" t="s">
        <v>374</v>
      </c>
      <c r="G31" s="84"/>
      <c r="H31" s="76"/>
      <c r="I31" s="76"/>
      <c r="J31" s="107"/>
      <c r="M31" s="14"/>
      <c r="N31" s="120"/>
      <c r="O31" s="134"/>
      <c r="P31" s="144" t="str">
        <f>I1</f>
        <v>8</v>
      </c>
      <c r="Q31" s="67" t="s">
        <v>171</v>
      </c>
      <c r="R31" s="95"/>
      <c r="S31" s="67" t="s">
        <v>325</v>
      </c>
      <c r="T31" s="149" t="s">
        <v>447</v>
      </c>
      <c r="U31" s="14"/>
    </row>
    <row r="32" spans="1:21">
      <c r="A32" s="4" t="s">
        <v>111</v>
      </c>
      <c r="B32" s="23" t="s">
        <v>425</v>
      </c>
      <c r="C32" s="23"/>
      <c r="D32" s="41"/>
      <c r="E32" s="55"/>
      <c r="F32" s="55"/>
      <c r="G32" s="55"/>
      <c r="H32" s="55"/>
      <c r="I32" s="55"/>
      <c r="J32" s="72"/>
      <c r="M32" s="14"/>
      <c r="N32" s="118" t="s">
        <v>384</v>
      </c>
      <c r="O32" s="132"/>
      <c r="P32" s="143"/>
      <c r="Q32" s="143"/>
      <c r="R32" s="143"/>
      <c r="S32" s="52"/>
      <c r="T32" s="150" t="str">
        <f>IF(P32="","",IF(OR(P28&gt;P32,P30&gt;P32),"着手日が不正です",""))</f>
        <v/>
      </c>
      <c r="U32" s="14"/>
    </row>
    <row r="33" spans="1:21">
      <c r="A33" s="5"/>
      <c r="B33" s="23" t="s">
        <v>132</v>
      </c>
      <c r="C33" s="23"/>
      <c r="D33" s="41"/>
      <c r="E33" s="55"/>
      <c r="F33" s="55"/>
      <c r="G33" s="55"/>
      <c r="H33" s="55"/>
      <c r="I33" s="55"/>
      <c r="J33" s="72"/>
      <c r="M33" s="14"/>
      <c r="N33" s="118" t="s">
        <v>135</v>
      </c>
      <c r="O33" s="132"/>
      <c r="P33" s="143"/>
      <c r="Q33" s="143"/>
      <c r="R33" s="143"/>
      <c r="S33" s="52"/>
      <c r="T33" s="150" t="str">
        <f>IF(OR(P29="",P33=""),"",IF(OR(P29&lt;P33,P30&gt;P33),"完了日が不正です",""))</f>
        <v/>
      </c>
      <c r="U33" s="14"/>
    </row>
    <row r="34" spans="1:21" ht="16.5">
      <c r="A34" s="5"/>
      <c r="B34" s="23" t="s">
        <v>50</v>
      </c>
      <c r="C34" s="23"/>
      <c r="D34" s="41"/>
      <c r="E34" s="55"/>
      <c r="F34" s="55"/>
      <c r="G34" s="55"/>
      <c r="H34" s="55"/>
      <c r="I34" s="55"/>
      <c r="J34" s="72"/>
      <c r="M34" s="14"/>
      <c r="N34" s="118" t="s">
        <v>448</v>
      </c>
      <c r="O34" s="132"/>
      <c r="P34" s="143"/>
      <c r="Q34" s="143"/>
      <c r="R34" s="143"/>
      <c r="S34" s="52"/>
      <c r="T34" s="151" t="str">
        <f>IF(OR(P29="",P34=""),"",IF(OR(P29&lt;P34,P30&gt;P34),"完了日が不正です",""))</f>
        <v/>
      </c>
      <c r="U34" s="14"/>
    </row>
    <row r="35" spans="1:21">
      <c r="A35" s="5"/>
      <c r="B35" s="23" t="s">
        <v>227</v>
      </c>
      <c r="C35" s="23"/>
      <c r="D35" s="41"/>
      <c r="E35" s="55"/>
      <c r="F35" s="55"/>
      <c r="G35" s="55"/>
      <c r="H35" s="55"/>
      <c r="I35" s="55"/>
      <c r="J35" s="72"/>
      <c r="M35" s="14"/>
      <c r="N35" s="14"/>
      <c r="O35" s="14"/>
      <c r="P35" s="14"/>
      <c r="Q35" s="14"/>
      <c r="R35" s="14"/>
      <c r="S35" s="14"/>
      <c r="T35" s="14"/>
      <c r="U35" s="14"/>
    </row>
    <row r="36" spans="1:21">
      <c r="A36" s="5"/>
      <c r="B36" s="23" t="s">
        <v>30</v>
      </c>
      <c r="C36" s="23"/>
      <c r="D36" s="47" t="s">
        <v>427</v>
      </c>
      <c r="E36" s="63" t="s">
        <v>426</v>
      </c>
      <c r="F36" s="77" t="s">
        <v>240</v>
      </c>
      <c r="G36" s="85"/>
      <c r="H36" s="86" t="s">
        <v>127</v>
      </c>
      <c r="I36" s="69"/>
      <c r="J36" s="108" t="s">
        <v>325</v>
      </c>
      <c r="L36" s="1">
        <v>0</v>
      </c>
      <c r="M36" s="14"/>
      <c r="N36" s="121" t="s">
        <v>384</v>
      </c>
      <c r="O36" s="135"/>
      <c r="P36" s="135"/>
      <c r="Q36" s="135"/>
      <c r="R36" s="135"/>
      <c r="S36" s="135"/>
      <c r="T36" s="152"/>
      <c r="U36" s="14"/>
    </row>
    <row r="37" spans="1:21">
      <c r="A37" s="5"/>
      <c r="B37" s="23" t="s">
        <v>51</v>
      </c>
      <c r="C37" s="23"/>
      <c r="D37" s="48" t="s">
        <v>209</v>
      </c>
      <c r="E37" s="40"/>
      <c r="F37" s="78"/>
      <c r="G37" s="48" t="s">
        <v>57</v>
      </c>
      <c r="H37" s="48" t="s">
        <v>209</v>
      </c>
      <c r="I37" s="94"/>
      <c r="J37" s="109"/>
      <c r="M37" s="14"/>
      <c r="N37" s="122" t="s">
        <v>246</v>
      </c>
      <c r="O37" s="136"/>
      <c r="P37" s="136"/>
      <c r="Q37" s="136"/>
      <c r="R37" s="136"/>
      <c r="S37" s="136"/>
      <c r="T37" s="153"/>
      <c r="U37" s="14"/>
    </row>
    <row r="38" spans="1:21">
      <c r="A38" s="5"/>
      <c r="B38" s="23"/>
      <c r="C38" s="23"/>
      <c r="D38" s="48" t="s">
        <v>16</v>
      </c>
      <c r="E38" s="40"/>
      <c r="F38" s="78"/>
      <c r="G38" s="48"/>
      <c r="H38" s="48" t="s">
        <v>16</v>
      </c>
      <c r="I38" s="94"/>
      <c r="J38" s="109"/>
      <c r="M38" s="14"/>
      <c r="N38" s="123" t="s">
        <v>578</v>
      </c>
      <c r="O38" s="137"/>
      <c r="P38" s="137"/>
      <c r="Q38" s="137"/>
      <c r="R38" s="137"/>
      <c r="S38" s="137"/>
      <c r="T38" s="154"/>
      <c r="U38" s="14"/>
    </row>
    <row r="39" spans="1:21">
      <c r="A39" s="5"/>
      <c r="B39" s="23"/>
      <c r="C39" s="23"/>
      <c r="D39" s="48" t="s">
        <v>230</v>
      </c>
      <c r="E39" s="40"/>
      <c r="F39" s="78"/>
      <c r="G39" s="48"/>
      <c r="H39" s="48" t="s">
        <v>230</v>
      </c>
      <c r="I39" s="94"/>
      <c r="J39" s="109"/>
      <c r="M39" s="14"/>
      <c r="N39" s="124" t="s">
        <v>356</v>
      </c>
      <c r="O39" s="138"/>
      <c r="P39" s="138"/>
      <c r="Q39" s="138"/>
      <c r="R39" s="138"/>
      <c r="S39" s="138"/>
      <c r="T39" s="155"/>
      <c r="U39" s="14"/>
    </row>
    <row r="40" spans="1:21">
      <c r="A40" s="5"/>
      <c r="B40" s="23"/>
      <c r="C40" s="23"/>
      <c r="D40" s="48" t="s">
        <v>166</v>
      </c>
      <c r="E40" s="40"/>
      <c r="F40" s="78"/>
      <c r="G40" s="48"/>
      <c r="H40" s="48" t="s">
        <v>166</v>
      </c>
      <c r="I40" s="94"/>
      <c r="J40" s="109"/>
      <c r="M40" s="14"/>
      <c r="N40" s="14"/>
      <c r="O40" s="14"/>
      <c r="P40" s="14"/>
      <c r="Q40" s="14"/>
      <c r="R40" s="14"/>
      <c r="S40" s="14"/>
      <c r="T40" s="14"/>
      <c r="U40" s="14"/>
    </row>
    <row r="41" spans="1:21">
      <c r="A41" s="5"/>
      <c r="B41" s="23"/>
      <c r="C41" s="23"/>
      <c r="D41" s="48" t="s">
        <v>380</v>
      </c>
      <c r="E41" s="40"/>
      <c r="F41" s="78"/>
      <c r="G41" s="48"/>
      <c r="H41" s="48" t="s">
        <v>380</v>
      </c>
      <c r="I41" s="94"/>
      <c r="J41" s="109"/>
      <c r="M41" s="14"/>
      <c r="N41" s="121" t="s">
        <v>135</v>
      </c>
      <c r="O41" s="135"/>
      <c r="P41" s="135"/>
      <c r="Q41" s="135"/>
      <c r="R41" s="135"/>
      <c r="S41" s="135"/>
      <c r="T41" s="152"/>
      <c r="U41" s="14"/>
    </row>
    <row r="42" spans="1:21">
      <c r="A42" s="6"/>
      <c r="B42" s="23"/>
      <c r="C42" s="23"/>
      <c r="D42" s="48" t="s">
        <v>233</v>
      </c>
      <c r="E42" s="40"/>
      <c r="F42" s="78"/>
      <c r="G42" s="48"/>
      <c r="H42" s="48" t="s">
        <v>233</v>
      </c>
      <c r="I42" s="94"/>
      <c r="J42" s="109"/>
      <c r="M42" s="14"/>
      <c r="N42" s="125" t="s">
        <v>75</v>
      </c>
      <c r="O42" s="139"/>
      <c r="P42" s="139"/>
      <c r="Q42" s="139"/>
      <c r="R42" s="139"/>
      <c r="S42" s="139"/>
      <c r="T42" s="156"/>
      <c r="U42" s="14"/>
    </row>
    <row r="43" spans="1:21">
      <c r="A43" s="9" t="s">
        <v>542</v>
      </c>
      <c r="B43" s="23" t="s">
        <v>474</v>
      </c>
      <c r="C43" s="23"/>
      <c r="D43" s="48" t="s">
        <v>460</v>
      </c>
      <c r="E43" s="64"/>
      <c r="F43" s="79"/>
      <c r="G43" s="48" t="s">
        <v>547</v>
      </c>
      <c r="H43" s="64"/>
      <c r="I43" s="64"/>
      <c r="J43" s="79"/>
      <c r="M43" s="14"/>
      <c r="N43" s="14"/>
      <c r="O43" s="14"/>
      <c r="P43" s="14"/>
      <c r="Q43" s="14"/>
      <c r="R43" s="14"/>
      <c r="S43" s="14"/>
      <c r="T43" s="14"/>
      <c r="U43" s="14"/>
    </row>
    <row r="44" spans="1:21">
      <c r="A44" s="10"/>
      <c r="B44" s="23" t="s">
        <v>133</v>
      </c>
      <c r="C44" s="23"/>
      <c r="D44" s="49"/>
      <c r="E44" s="65"/>
      <c r="F44" s="80" t="s">
        <v>245</v>
      </c>
      <c r="G44" s="67"/>
      <c r="H44" s="67"/>
      <c r="I44" s="57"/>
      <c r="J44" s="99"/>
      <c r="M44" s="14"/>
      <c r="N44" s="121" t="s">
        <v>448</v>
      </c>
      <c r="O44" s="135"/>
      <c r="P44" s="135"/>
      <c r="Q44" s="135"/>
      <c r="R44" s="135"/>
      <c r="S44" s="135"/>
      <c r="T44" s="152"/>
      <c r="U44" s="14"/>
    </row>
    <row r="45" spans="1:21">
      <c r="A45" s="10"/>
      <c r="B45" s="23" t="s">
        <v>543</v>
      </c>
      <c r="C45" s="23"/>
      <c r="D45" s="50" t="s">
        <v>277</v>
      </c>
      <c r="E45" s="66"/>
      <c r="F45" s="81" t="str">
        <f>IF(AND(D45="２．その他",I45=""),"入力→",IF(AND(D45="１．現金",I45&lt;&gt;0),"削除→",""))</f>
        <v/>
      </c>
      <c r="G45" s="86" t="s">
        <v>56</v>
      </c>
      <c r="H45" s="86"/>
      <c r="I45" s="95"/>
      <c r="J45" s="66"/>
      <c r="K45" s="1" t="str">
        <f>IF(D45="１．現金","YES5","NO5")</f>
        <v>NO5</v>
      </c>
      <c r="L45" s="1" t="str">
        <f>IF(D45="２．その他","YES5","NO5")</f>
        <v>NO5</v>
      </c>
      <c r="M45" s="14"/>
      <c r="N45" s="122" t="s">
        <v>63</v>
      </c>
      <c r="O45" s="136"/>
      <c r="P45" s="136"/>
      <c r="Q45" s="136"/>
      <c r="R45" s="136"/>
      <c r="S45" s="136"/>
      <c r="T45" s="153"/>
      <c r="U45" s="14"/>
    </row>
    <row r="46" spans="1:21">
      <c r="A46" s="10"/>
      <c r="B46" s="24" t="s">
        <v>299</v>
      </c>
      <c r="C46" s="24"/>
      <c r="D46" s="51" t="s">
        <v>455</v>
      </c>
      <c r="E46" s="67"/>
      <c r="F46" s="69"/>
      <c r="G46" s="87" t="s">
        <v>368</v>
      </c>
      <c r="H46" s="92" t="s">
        <v>352</v>
      </c>
      <c r="I46" s="92"/>
      <c r="J46" s="109"/>
      <c r="K46" s="1" t="b">
        <v>0</v>
      </c>
      <c r="M46" s="14"/>
      <c r="N46" s="126" t="s">
        <v>319</v>
      </c>
      <c r="O46" s="140"/>
      <c r="P46" s="140"/>
      <c r="Q46" s="140"/>
      <c r="R46" s="140"/>
      <c r="S46" s="140"/>
      <c r="T46" s="157"/>
      <c r="U46" s="14"/>
    </row>
    <row r="47" spans="1:21">
      <c r="A47" s="10"/>
      <c r="B47" s="24" t="s">
        <v>397</v>
      </c>
      <c r="C47" s="24"/>
      <c r="D47" s="51" t="s">
        <v>500</v>
      </c>
      <c r="E47" s="67"/>
      <c r="F47" s="69"/>
      <c r="G47" s="87" t="s">
        <v>546</v>
      </c>
      <c r="H47" s="92" t="s">
        <v>352</v>
      </c>
      <c r="I47" s="92"/>
      <c r="J47" s="109"/>
      <c r="K47" s="1" t="b">
        <v>0</v>
      </c>
      <c r="M47" s="14"/>
      <c r="N47" s="124" t="s">
        <v>557</v>
      </c>
      <c r="O47" s="138"/>
      <c r="P47" s="138"/>
      <c r="Q47" s="138"/>
      <c r="R47" s="138"/>
      <c r="S47" s="138"/>
      <c r="T47" s="155"/>
      <c r="U47" s="14"/>
    </row>
    <row r="48" spans="1:21">
      <c r="A48" s="11"/>
      <c r="B48" s="23" t="s">
        <v>545</v>
      </c>
      <c r="C48" s="23"/>
      <c r="D48" s="52"/>
      <c r="E48" s="68"/>
      <c r="F48" s="80"/>
      <c r="G48" s="67"/>
      <c r="H48" s="67"/>
      <c r="I48" s="57"/>
      <c r="J48" s="99"/>
      <c r="M48" s="14"/>
      <c r="N48" s="14"/>
      <c r="O48" s="14"/>
      <c r="P48" s="14"/>
      <c r="Q48" s="14"/>
      <c r="R48" s="14"/>
      <c r="S48" s="14"/>
      <c r="T48" s="14"/>
      <c r="U48" s="14"/>
    </row>
    <row r="49" spans="1:21">
      <c r="A49" s="12" t="s">
        <v>419</v>
      </c>
      <c r="B49" s="25" t="s">
        <v>192</v>
      </c>
      <c r="C49" s="25"/>
      <c r="D49" s="41"/>
      <c r="E49" s="55"/>
      <c r="F49" s="55"/>
      <c r="G49" s="55"/>
      <c r="H49" s="55"/>
      <c r="I49" s="55"/>
      <c r="J49" s="72"/>
      <c r="M49" s="14"/>
      <c r="N49" s="14"/>
      <c r="O49" s="14"/>
      <c r="P49" s="14"/>
      <c r="Q49" s="14"/>
      <c r="R49" s="14"/>
      <c r="S49" s="14"/>
      <c r="T49" s="14"/>
      <c r="U49" s="14"/>
    </row>
    <row r="50" spans="1:21">
      <c r="A50" s="13"/>
      <c r="B50" s="25" t="s">
        <v>86</v>
      </c>
      <c r="C50" s="25"/>
      <c r="D50" s="41"/>
      <c r="E50" s="55"/>
      <c r="F50" s="55"/>
      <c r="G50" s="55"/>
      <c r="H50" s="55"/>
      <c r="I50" s="55"/>
      <c r="J50" s="72"/>
      <c r="M50" s="14"/>
      <c r="N50" s="14"/>
      <c r="O50" s="14"/>
      <c r="P50" s="14"/>
      <c r="Q50" s="14"/>
      <c r="R50" s="14"/>
      <c r="S50" s="14"/>
      <c r="T50" s="14"/>
      <c r="U50" s="14"/>
    </row>
    <row r="51" spans="1:21">
      <c r="A51" s="13"/>
      <c r="B51" s="25" t="s">
        <v>66</v>
      </c>
      <c r="C51" s="25"/>
      <c r="D51" s="40"/>
      <c r="E51" s="54"/>
      <c r="F51" s="54"/>
      <c r="G51" s="54"/>
      <c r="H51" s="54"/>
      <c r="I51" s="54"/>
      <c r="J51" s="78"/>
      <c r="M51" s="14"/>
      <c r="N51" s="14"/>
      <c r="O51" s="14"/>
      <c r="P51" s="14"/>
      <c r="Q51" s="14"/>
      <c r="R51" s="14"/>
      <c r="S51" s="14"/>
      <c r="T51" s="14"/>
      <c r="U51" s="14"/>
    </row>
    <row r="52" spans="1:21">
      <c r="A52" s="13"/>
      <c r="B52" s="25" t="s">
        <v>68</v>
      </c>
      <c r="C52" s="25"/>
      <c r="D52" s="40"/>
      <c r="E52" s="54"/>
      <c r="F52" s="54"/>
      <c r="G52" s="54"/>
      <c r="H52" s="54"/>
      <c r="I52" s="54"/>
      <c r="J52" s="78"/>
      <c r="M52" s="14"/>
      <c r="N52" s="14"/>
      <c r="O52" s="14"/>
      <c r="P52" s="14"/>
      <c r="Q52" s="14"/>
      <c r="R52" s="14"/>
      <c r="S52" s="14"/>
      <c r="T52" s="14"/>
      <c r="U52" s="14"/>
    </row>
    <row r="53" spans="1:21">
      <c r="A53" s="13"/>
      <c r="B53" s="25" t="s">
        <v>73</v>
      </c>
      <c r="C53" s="25"/>
      <c r="D53" s="43" t="s">
        <v>167</v>
      </c>
      <c r="E53" s="69"/>
      <c r="F53" s="82" t="s">
        <v>123</v>
      </c>
      <c r="G53" s="88"/>
      <c r="H53" s="43"/>
      <c r="I53" s="69"/>
      <c r="J53" s="85"/>
      <c r="M53" s="14"/>
      <c r="N53" s="14"/>
      <c r="O53" s="14"/>
      <c r="P53" s="14"/>
      <c r="Q53" s="14"/>
      <c r="R53" s="14"/>
      <c r="S53" s="14"/>
      <c r="T53" s="14"/>
      <c r="U53" s="14"/>
    </row>
    <row r="54" spans="1:21">
      <c r="A54" s="14"/>
      <c r="B54" s="14"/>
      <c r="C54" s="14"/>
      <c r="D54" s="14"/>
      <c r="E54" s="14"/>
      <c r="F54" s="14"/>
      <c r="G54" s="14"/>
      <c r="H54" s="14"/>
      <c r="I54" s="14"/>
      <c r="J54" s="14"/>
      <c r="K54" s="14"/>
      <c r="L54" s="14"/>
      <c r="M54" s="14"/>
      <c r="N54" s="14"/>
      <c r="O54" s="14"/>
      <c r="P54" s="14"/>
      <c r="Q54" s="14"/>
      <c r="R54" s="14"/>
      <c r="S54" s="14"/>
      <c r="T54" s="14"/>
      <c r="U54" s="14"/>
    </row>
  </sheetData>
  <mergeCells count="155">
    <mergeCell ref="A1:C1"/>
    <mergeCell ref="G1:H1"/>
    <mergeCell ref="B2:C2"/>
    <mergeCell ref="D2:E2"/>
    <mergeCell ref="F2:H2"/>
    <mergeCell ref="I2:J2"/>
    <mergeCell ref="N2:T2"/>
    <mergeCell ref="B3:C3"/>
    <mergeCell ref="D3:J3"/>
    <mergeCell ref="O3:T3"/>
    <mergeCell ref="B4:C4"/>
    <mergeCell ref="D4:J4"/>
    <mergeCell ref="O4:T4"/>
    <mergeCell ref="B5:C5"/>
    <mergeCell ref="D5:J5"/>
    <mergeCell ref="O5:T5"/>
    <mergeCell ref="B6:C6"/>
    <mergeCell ref="D6:J6"/>
    <mergeCell ref="O6:T6"/>
    <mergeCell ref="B7:C7"/>
    <mergeCell ref="D7:J7"/>
    <mergeCell ref="O7:T7"/>
    <mergeCell ref="B8:C8"/>
    <mergeCell ref="D8:J8"/>
    <mergeCell ref="O8:T8"/>
    <mergeCell ref="B9:C9"/>
    <mergeCell ref="D9:J9"/>
    <mergeCell ref="O9:T9"/>
    <mergeCell ref="B10:C10"/>
    <mergeCell ref="O10:T10"/>
    <mergeCell ref="E14:F14"/>
    <mergeCell ref="H14:I14"/>
    <mergeCell ref="D15:G15"/>
    <mergeCell ref="H15:I15"/>
    <mergeCell ref="P15:U15"/>
    <mergeCell ref="C16:J16"/>
    <mergeCell ref="E17:F17"/>
    <mergeCell ref="H17:I17"/>
    <mergeCell ref="D18:G18"/>
    <mergeCell ref="H18:I18"/>
    <mergeCell ref="F19:J19"/>
    <mergeCell ref="F20:J20"/>
    <mergeCell ref="P20:U20"/>
    <mergeCell ref="E21:H21"/>
    <mergeCell ref="P21:U21"/>
    <mergeCell ref="E22:H22"/>
    <mergeCell ref="P22:U22"/>
    <mergeCell ref="E23:H23"/>
    <mergeCell ref="P23:U23"/>
    <mergeCell ref="E24:H24"/>
    <mergeCell ref="P24:U24"/>
    <mergeCell ref="E25:F25"/>
    <mergeCell ref="H25:I25"/>
    <mergeCell ref="D26:G26"/>
    <mergeCell ref="H26:I26"/>
    <mergeCell ref="B27:C27"/>
    <mergeCell ref="D27:E27"/>
    <mergeCell ref="G27:H27"/>
    <mergeCell ref="N27:S27"/>
    <mergeCell ref="B28:C28"/>
    <mergeCell ref="D28:E28"/>
    <mergeCell ref="G28:J28"/>
    <mergeCell ref="N28:O28"/>
    <mergeCell ref="P28:S28"/>
    <mergeCell ref="B29:C29"/>
    <mergeCell ref="D29:E29"/>
    <mergeCell ref="G29:J29"/>
    <mergeCell ref="N29:O29"/>
    <mergeCell ref="P29:S29"/>
    <mergeCell ref="B30:C30"/>
    <mergeCell ref="D30:J30"/>
    <mergeCell ref="P30:R30"/>
    <mergeCell ref="B31:C31"/>
    <mergeCell ref="D31:E31"/>
    <mergeCell ref="B32:C32"/>
    <mergeCell ref="D32:J32"/>
    <mergeCell ref="N32:O32"/>
    <mergeCell ref="P32:S32"/>
    <mergeCell ref="B33:C33"/>
    <mergeCell ref="D33:J33"/>
    <mergeCell ref="N33:O33"/>
    <mergeCell ref="P33:S33"/>
    <mergeCell ref="B34:C34"/>
    <mergeCell ref="D34:J34"/>
    <mergeCell ref="N34:O34"/>
    <mergeCell ref="P34:S34"/>
    <mergeCell ref="B35:C35"/>
    <mergeCell ref="D35:J35"/>
    <mergeCell ref="B36:C36"/>
    <mergeCell ref="N36:T36"/>
    <mergeCell ref="E37:F37"/>
    <mergeCell ref="I37:J37"/>
    <mergeCell ref="N37:T37"/>
    <mergeCell ref="E38:F38"/>
    <mergeCell ref="I38:J38"/>
    <mergeCell ref="N38:T38"/>
    <mergeCell ref="E39:F39"/>
    <mergeCell ref="I39:J39"/>
    <mergeCell ref="N39:T39"/>
    <mergeCell ref="E40:F40"/>
    <mergeCell ref="I40:J40"/>
    <mergeCell ref="E41:F41"/>
    <mergeCell ref="I41:J41"/>
    <mergeCell ref="N41:T41"/>
    <mergeCell ref="E42:F42"/>
    <mergeCell ref="I42:J42"/>
    <mergeCell ref="N42:T42"/>
    <mergeCell ref="B43:C43"/>
    <mergeCell ref="E43:F43"/>
    <mergeCell ref="H43:J43"/>
    <mergeCell ref="B44:C44"/>
    <mergeCell ref="D44:E44"/>
    <mergeCell ref="N44:T44"/>
    <mergeCell ref="B45:C45"/>
    <mergeCell ref="D45:E45"/>
    <mergeCell ref="G45:H45"/>
    <mergeCell ref="I45:J45"/>
    <mergeCell ref="N45:T45"/>
    <mergeCell ref="B46:C46"/>
    <mergeCell ref="D46:E46"/>
    <mergeCell ref="H46:I46"/>
    <mergeCell ref="N46:T46"/>
    <mergeCell ref="B47:C47"/>
    <mergeCell ref="D47:E47"/>
    <mergeCell ref="H47:I47"/>
    <mergeCell ref="N47:T47"/>
    <mergeCell ref="B48:C48"/>
    <mergeCell ref="D48:E48"/>
    <mergeCell ref="B49:C49"/>
    <mergeCell ref="D49:J49"/>
    <mergeCell ref="B50:C50"/>
    <mergeCell ref="D50:J50"/>
    <mergeCell ref="B51:C51"/>
    <mergeCell ref="D51:J51"/>
    <mergeCell ref="B52:C52"/>
    <mergeCell ref="D52:J52"/>
    <mergeCell ref="B53:C53"/>
    <mergeCell ref="D53:E53"/>
    <mergeCell ref="F53:G53"/>
    <mergeCell ref="H53:J53"/>
    <mergeCell ref="A2:A6"/>
    <mergeCell ref="A7:A10"/>
    <mergeCell ref="B11:C13"/>
    <mergeCell ref="C14:C15"/>
    <mergeCell ref="C17:C18"/>
    <mergeCell ref="C25:C26"/>
    <mergeCell ref="A29:A31"/>
    <mergeCell ref="N30:O31"/>
    <mergeCell ref="B37:C42"/>
    <mergeCell ref="G37:G42"/>
    <mergeCell ref="A43:A48"/>
    <mergeCell ref="A49:A53"/>
    <mergeCell ref="A11:A26"/>
    <mergeCell ref="B14:B26"/>
    <mergeCell ref="A32:A42"/>
  </mergeCells>
  <phoneticPr fontId="3"/>
  <dataValidations count="24">
    <dataValidation type="list" allowBlank="1" showDropDown="0" showInputMessage="1" showErrorMessage="1" promptTitle="選択してください" prompt="登録または届出" sqref="F36">
      <formula1>"選択,登,届"</formula1>
    </dataValidation>
    <dataValidation allowBlank="1" showDropDown="0" showInputMessage="0" showErrorMessage="0" promptTitle="選択してください" prompt="普通または当座" sqref="D53"/>
    <dataValidation allowBlank="1" showDropDown="0" showInputMessage="1" showErrorMessage="1" promptTitle="入力方法" prompt="姓と名の間には、全角空白を1つ入れてください。" sqref="D5:J6 D49:J50"/>
    <dataValidation allowBlank="1" showDropDown="0" showInputMessage="1" showErrorMessage="1" promptTitle="入力方法" prompt="登録または届出の年度" sqref="G36"/>
    <dataValidation allowBlank="1" showDropDown="0" showInputMessage="0" showErrorMessage="1" sqref="H26:I26 F27 H18:I18 H15:I15"/>
    <dataValidation type="list" allowBlank="1" showDropDown="0" showInputMessage="1" showErrorMessage="1" promptTitle="選択してください" prompt="本人、共有" sqref="D27:E27">
      <formula1>"選択してください,本人,共有"</formula1>
    </dataValidation>
    <dataValidation type="list" allowBlank="1" showDropDown="0" showInputMessage="1" showErrorMessage="1" promptTitle="選択してください" prompt="甲種地域または乙種地域" sqref="D2:E2">
      <formula1>"甲種地域,乙種地域"</formula1>
    </dataValidation>
    <dataValidation type="list" allowBlank="1" showDropDown="0" showInputMessage="1" showErrorMessage="1" promptTitle="選択してください" prompt="新築または転換" sqref="I2:J2">
      <formula1>"選択してください,新築,転換"</formula1>
    </dataValidation>
    <dataValidation allowBlank="1" showDropDown="0" showInputMessage="1" showErrorMessage="1" promptTitle="入力方法" prompt="県内は「○○市」または「○○郡」から、県外は都道府県名から入力してください。" sqref="D3:J3"/>
    <dataValidation allowBlank="1" showDropDown="0" showInputMessage="1" showErrorMessage="1" promptTitle="入力方法" prompt="例:美容院など" sqref="D30:J30"/>
    <dataValidation allowBlank="1" showDropDown="0" showInputMessage="1" showErrorMessage="1" promptTitle="入力方法" prompt="一般住宅の場合は、入力しないでください。" sqref="D29:E29"/>
    <dataValidation allowBlank="1" showDropDown="0" showInputMessage="1" showErrorMessage="1" promptTitle="入力方法" prompt="店舗部分の延床面積を入力してください。" sqref="D31:E31"/>
    <dataValidation allowBlank="1" showDropDown="0" showInputMessage="1" showErrorMessage="1" promptTitle="入力方法" prompt="姓と名の間は、全角空白を1つ入れてください。" sqref="E37:F37"/>
    <dataValidation allowBlank="1" showDropDown="0" showInputMessage="1" showErrorMessage="1" promptTitle="入力方法" prompt="番号（9桁の数字）のみ入力してください。" sqref="I37:J37"/>
    <dataValidation allowBlank="1" showDropDown="0" showInputMessage="1" showErrorMessage="1" promptTitle="入力方法" prompt="○○銀行、○○信用金庫など、正式名称を入力してください。" sqref="D51:J51"/>
    <dataValidation allowBlank="1" showDropDown="0" showInputMessage="1" showErrorMessage="1" promptTitle="入力方法" prompt="○○支店、○○支所など、正式名称を入力してください。" sqref="D52:J52"/>
    <dataValidation allowBlank="1" showDropDown="0" showInputMessage="1" showErrorMessage="1" promptTitle="入力方法" prompt="全て半角で入力してください。" sqref="D9:J9"/>
    <dataValidation type="list" allowBlank="1" showDropDown="0" showInputMessage="1" showErrorMessage="1" promptTitle="選択してください" prompt="現金またはその他" sqref="D45:E45">
      <formula1>"選択してください,１．現金,２．その他"</formula1>
    </dataValidation>
    <dataValidation allowBlank="1" showDropDown="0" showInputMessage="1" showErrorMessage="1" promptTitle="入力方法" prompt="2021/4/1形式で入力すると、自動的に元号で表示されます。" sqref="D48:E48 P28:S29 P30:R30 E43:F43 H43:J43 P32:S34"/>
    <dataValidation allowBlank="1" showDropDown="0" showInputMessage="1" showErrorMessage="1" promptTitle="入力方法" prompt="その他の場合の支払方法_x000a_振込、約束手形など" sqref="I45:J45"/>
    <dataValidation type="textLength" errorStyle="warning" operator="equal" allowBlank="1" showDropDown="0" showInputMessage="1" showErrorMessage="1" errorTitle="口座番号" error="口座番号は7桁で入力してください。" sqref="H53:J53">
      <formula1>7</formula1>
    </dataValidation>
    <dataValidation allowBlank="1" showDropDown="0" showInputMessage="1" showErrorMessage="1" promptTitle="入力方法" prompt="例）代表取締役社長　○○　○○" sqref="D35:J35"/>
    <dataValidation allowBlank="1" showDropDown="0" showInputMessage="1" showErrorMessage="1" promptTitle="入力方法" prompt="例）株式会社○○○○" sqref="D34:J34"/>
    <dataValidation allowBlank="1" showDropDown="0" showInputMessage="1" showErrorMessage="1" promptTitle="入力方法" prompt="浄化槽設置届出書の「1.設置場所の地名地番」を入力してください。" sqref="D7:J7"/>
  </dataValidations>
  <printOptions horizontalCentered="1" verticalCentered="1"/>
  <pageMargins left="0" right="0" top="0" bottom="0" header="0.51181102362204722" footer="0.51181102362204722"/>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56" r:id="rId4" name="チェック 32">
              <controlPr defaultSize="0" autoFill="0" autoLine="0" autoPict="0">
                <anchor moveWithCells="1">
                  <from xmlns:xdr="http://schemas.openxmlformats.org/drawingml/2006/spreadsheetDrawing">
                    <xdr:col>3</xdr:col>
                    <xdr:colOff>171450</xdr:colOff>
                    <xdr:row>12</xdr:row>
                    <xdr:rowOff>180975</xdr:rowOff>
                  </from>
                  <to xmlns:xdr="http://schemas.openxmlformats.org/drawingml/2006/spreadsheetDrawing">
                    <xdr:col>3</xdr:col>
                    <xdr:colOff>485775</xdr:colOff>
                    <xdr:row>14</xdr:row>
                    <xdr:rowOff>27940</xdr:rowOff>
                  </to>
                </anchor>
              </controlPr>
            </control>
          </mc:Choice>
        </mc:AlternateContent>
        <mc:AlternateContent>
          <mc:Choice Requires="x14">
            <control shapeId="1062" r:id="rId5" name="チェック 38">
              <controlPr defaultSize="0" autoFill="0" autoLine="0" autoPict="0">
                <anchor moveWithCells="1">
                  <from xmlns:xdr="http://schemas.openxmlformats.org/drawingml/2006/spreadsheetDrawing">
                    <xdr:col>3</xdr:col>
                    <xdr:colOff>171450</xdr:colOff>
                    <xdr:row>17</xdr:row>
                    <xdr:rowOff>161290</xdr:rowOff>
                  </from>
                  <to xmlns:xdr="http://schemas.openxmlformats.org/drawingml/2006/spreadsheetDrawing">
                    <xdr:col>3</xdr:col>
                    <xdr:colOff>428625</xdr:colOff>
                    <xdr:row>19</xdr:row>
                    <xdr:rowOff>27940</xdr:rowOff>
                  </to>
                </anchor>
              </controlPr>
            </control>
          </mc:Choice>
        </mc:AlternateContent>
        <mc:AlternateContent>
          <mc:Choice Requires="x14">
            <control shapeId="1063" r:id="rId6" name="チェック 39">
              <controlPr defaultSize="0" autoFill="0" autoLine="0" autoPict="0">
                <anchor moveWithCells="1">
                  <from xmlns:xdr="http://schemas.openxmlformats.org/drawingml/2006/spreadsheetDrawing">
                    <xdr:col>3</xdr:col>
                    <xdr:colOff>171450</xdr:colOff>
                    <xdr:row>18</xdr:row>
                    <xdr:rowOff>161925</xdr:rowOff>
                  </from>
                  <to xmlns:xdr="http://schemas.openxmlformats.org/drawingml/2006/spreadsheetDrawing">
                    <xdr:col>3</xdr:col>
                    <xdr:colOff>428625</xdr:colOff>
                    <xdr:row>20</xdr:row>
                    <xdr:rowOff>27940</xdr:rowOff>
                  </to>
                </anchor>
              </controlPr>
            </control>
          </mc:Choice>
        </mc:AlternateContent>
        <mc:AlternateContent>
          <mc:Choice Requires="x14">
            <control shapeId="1064" r:id="rId7" name="チェック 40">
              <controlPr defaultSize="0" autoFill="0" autoLine="0" autoPict="0">
                <anchor moveWithCells="1">
                  <from xmlns:xdr="http://schemas.openxmlformats.org/drawingml/2006/spreadsheetDrawing">
                    <xdr:col>3</xdr:col>
                    <xdr:colOff>171450</xdr:colOff>
                    <xdr:row>23</xdr:row>
                    <xdr:rowOff>172085</xdr:rowOff>
                  </from>
                  <to xmlns:xdr="http://schemas.openxmlformats.org/drawingml/2006/spreadsheetDrawing">
                    <xdr:col>3</xdr:col>
                    <xdr:colOff>485775</xdr:colOff>
                    <xdr:row>25</xdr:row>
                    <xdr:rowOff>19050</xdr:rowOff>
                  </to>
                </anchor>
              </controlPr>
            </control>
          </mc:Choice>
        </mc:AlternateContent>
        <mc:AlternateContent>
          <mc:Choice Requires="x14">
            <control shapeId="1108" r:id="rId8" name="チェック 84">
              <controlPr defaultSize="0" autoFill="0" autoLine="0" autoPict="0">
                <anchor moveWithCells="1">
                  <from xmlns:xdr="http://schemas.openxmlformats.org/drawingml/2006/spreadsheetDrawing">
                    <xdr:col>3</xdr:col>
                    <xdr:colOff>171450</xdr:colOff>
                    <xdr:row>19</xdr:row>
                    <xdr:rowOff>180975</xdr:rowOff>
                  </from>
                  <to xmlns:xdr="http://schemas.openxmlformats.org/drawingml/2006/spreadsheetDrawing">
                    <xdr:col>3</xdr:col>
                    <xdr:colOff>428625</xdr:colOff>
                    <xdr:row>21</xdr:row>
                    <xdr:rowOff>19050</xdr:rowOff>
                  </to>
                </anchor>
              </controlPr>
            </control>
          </mc:Choice>
        </mc:AlternateContent>
        <mc:AlternateContent>
          <mc:Choice Requires="x14">
            <control shapeId="1109" r:id="rId9" name="チェック 85">
              <controlPr defaultSize="0" autoFill="0" autoLine="0" autoPict="0">
                <anchor moveWithCells="1">
                  <from xmlns:xdr="http://schemas.openxmlformats.org/drawingml/2006/spreadsheetDrawing">
                    <xdr:col>3</xdr:col>
                    <xdr:colOff>171450</xdr:colOff>
                    <xdr:row>20</xdr:row>
                    <xdr:rowOff>180975</xdr:rowOff>
                  </from>
                  <to xmlns:xdr="http://schemas.openxmlformats.org/drawingml/2006/spreadsheetDrawing">
                    <xdr:col>3</xdr:col>
                    <xdr:colOff>428625</xdr:colOff>
                    <xdr:row>22</xdr:row>
                    <xdr:rowOff>19050</xdr:rowOff>
                  </to>
                </anchor>
              </controlPr>
            </control>
          </mc:Choice>
        </mc:AlternateContent>
        <mc:AlternateContent>
          <mc:Choice Requires="x14">
            <control shapeId="1122" r:id="rId10" name="チェック 98">
              <controlPr defaultSize="0" autoFill="0" autoLine="0" autoPict="0">
                <anchor moveWithCells="1">
                  <from xmlns:xdr="http://schemas.openxmlformats.org/drawingml/2006/spreadsheetDrawing">
                    <xdr:col>9</xdr:col>
                    <xdr:colOff>57150</xdr:colOff>
                    <xdr:row>44</xdr:row>
                    <xdr:rowOff>172085</xdr:rowOff>
                  </from>
                  <to xmlns:xdr="http://schemas.openxmlformats.org/drawingml/2006/spreadsheetDrawing">
                    <xdr:col>12</xdr:col>
                    <xdr:colOff>19050</xdr:colOff>
                    <xdr:row>46</xdr:row>
                    <xdr:rowOff>9525</xdr:rowOff>
                  </to>
                </anchor>
              </controlPr>
            </control>
          </mc:Choice>
        </mc:AlternateContent>
        <mc:AlternateContent>
          <mc:Choice Requires="x14">
            <control shapeId="1124" r:id="rId11" name="チェック 100">
              <controlPr defaultSize="0" autoFill="0" autoLine="0" autoPict="0">
                <anchor moveWithCells="1">
                  <from xmlns:xdr="http://schemas.openxmlformats.org/drawingml/2006/spreadsheetDrawing">
                    <xdr:col>9</xdr:col>
                    <xdr:colOff>57150</xdr:colOff>
                    <xdr:row>45</xdr:row>
                    <xdr:rowOff>172085</xdr:rowOff>
                  </from>
                  <to xmlns:xdr="http://schemas.openxmlformats.org/drawingml/2006/spreadsheetDrawing">
                    <xdr:col>12</xdr:col>
                    <xdr:colOff>19050</xdr:colOff>
                    <xdr:row>47</xdr:row>
                    <xdr:rowOff>9525</xdr:rowOff>
                  </to>
                </anchor>
              </controlPr>
            </control>
          </mc:Choice>
        </mc:AlternateContent>
        <mc:AlternateContent>
          <mc:Choice Requires="x14">
            <control shapeId="1127" r:id="rId12" name="オプション 103">
              <controlPr defaultSize="0" autoFill="0" autoLine="0" autoPict="0" macro="[0]!オプション103_Click">
                <anchor moveWithCells="1">
                  <from xmlns:xdr="http://schemas.openxmlformats.org/drawingml/2006/spreadsheetDrawing">
                    <xdr:col>13</xdr:col>
                    <xdr:colOff>180975</xdr:colOff>
                    <xdr:row>1</xdr:row>
                    <xdr:rowOff>172085</xdr:rowOff>
                  </from>
                  <to xmlns:xdr="http://schemas.openxmlformats.org/drawingml/2006/spreadsheetDrawing">
                    <xdr:col>13</xdr:col>
                    <xdr:colOff>466725</xdr:colOff>
                    <xdr:row>3</xdr:row>
                    <xdr:rowOff>9525</xdr:rowOff>
                  </to>
                </anchor>
              </controlPr>
            </control>
          </mc:Choice>
        </mc:AlternateContent>
        <mc:AlternateContent>
          <mc:Choice Requires="x14">
            <control shapeId="1128" r:id="rId13" name="オプション 104">
              <controlPr defaultSize="0" autoFill="0" autoLine="0" autoPict="0">
                <anchor moveWithCells="1">
                  <from xmlns:xdr="http://schemas.openxmlformats.org/drawingml/2006/spreadsheetDrawing">
                    <xdr:col>13</xdr:col>
                    <xdr:colOff>180975</xdr:colOff>
                    <xdr:row>2</xdr:row>
                    <xdr:rowOff>172085</xdr:rowOff>
                  </from>
                  <to xmlns:xdr="http://schemas.openxmlformats.org/drawingml/2006/spreadsheetDrawing">
                    <xdr:col>13</xdr:col>
                    <xdr:colOff>466725</xdr:colOff>
                    <xdr:row>4</xdr:row>
                    <xdr:rowOff>9525</xdr:rowOff>
                  </to>
                </anchor>
              </controlPr>
            </control>
          </mc:Choice>
        </mc:AlternateContent>
        <mc:AlternateContent>
          <mc:Choice Requires="x14">
            <control shapeId="1129" r:id="rId14" name="オプション 105">
              <controlPr defaultSize="0" autoFill="0" autoLine="0" autoPict="0">
                <anchor moveWithCells="1">
                  <from xmlns:xdr="http://schemas.openxmlformats.org/drawingml/2006/spreadsheetDrawing">
                    <xdr:col>13</xdr:col>
                    <xdr:colOff>180975</xdr:colOff>
                    <xdr:row>3</xdr:row>
                    <xdr:rowOff>172085</xdr:rowOff>
                  </from>
                  <to xmlns:xdr="http://schemas.openxmlformats.org/drawingml/2006/spreadsheetDrawing">
                    <xdr:col>13</xdr:col>
                    <xdr:colOff>466725</xdr:colOff>
                    <xdr:row>5</xdr:row>
                    <xdr:rowOff>9525</xdr:rowOff>
                  </to>
                </anchor>
              </controlPr>
            </control>
          </mc:Choice>
        </mc:AlternateContent>
        <mc:AlternateContent>
          <mc:Choice Requires="x14">
            <control shapeId="1130" r:id="rId15" name="オプション 106">
              <controlPr defaultSize="0" autoFill="0" autoLine="0" autoPict="0">
                <anchor moveWithCells="1">
                  <from xmlns:xdr="http://schemas.openxmlformats.org/drawingml/2006/spreadsheetDrawing">
                    <xdr:col>13</xdr:col>
                    <xdr:colOff>180975</xdr:colOff>
                    <xdr:row>4</xdr:row>
                    <xdr:rowOff>172085</xdr:rowOff>
                  </from>
                  <to xmlns:xdr="http://schemas.openxmlformats.org/drawingml/2006/spreadsheetDrawing">
                    <xdr:col>13</xdr:col>
                    <xdr:colOff>466725</xdr:colOff>
                    <xdr:row>6</xdr:row>
                    <xdr:rowOff>9525</xdr:rowOff>
                  </to>
                </anchor>
              </controlPr>
            </control>
          </mc:Choice>
        </mc:AlternateContent>
        <mc:AlternateContent>
          <mc:Choice Requires="x14">
            <control shapeId="1131" r:id="rId16" name="オプション 107">
              <controlPr defaultSize="0" autoFill="0" autoLine="0" autoPict="0">
                <anchor moveWithCells="1">
                  <from xmlns:xdr="http://schemas.openxmlformats.org/drawingml/2006/spreadsheetDrawing">
                    <xdr:col>13</xdr:col>
                    <xdr:colOff>180975</xdr:colOff>
                    <xdr:row>5</xdr:row>
                    <xdr:rowOff>172085</xdr:rowOff>
                  </from>
                  <to xmlns:xdr="http://schemas.openxmlformats.org/drawingml/2006/spreadsheetDrawing">
                    <xdr:col>13</xdr:col>
                    <xdr:colOff>466725</xdr:colOff>
                    <xdr:row>7</xdr:row>
                    <xdr:rowOff>9525</xdr:rowOff>
                  </to>
                </anchor>
              </controlPr>
            </control>
          </mc:Choice>
        </mc:AlternateContent>
        <mc:AlternateContent>
          <mc:Choice Requires="x14">
            <control shapeId="1132" r:id="rId17" name="オプション 108">
              <controlPr defaultSize="0" autoFill="0" autoLine="0" autoPict="0">
                <anchor moveWithCells="1">
                  <from xmlns:xdr="http://schemas.openxmlformats.org/drawingml/2006/spreadsheetDrawing">
                    <xdr:col>13</xdr:col>
                    <xdr:colOff>180975</xdr:colOff>
                    <xdr:row>6</xdr:row>
                    <xdr:rowOff>172085</xdr:rowOff>
                  </from>
                  <to xmlns:xdr="http://schemas.openxmlformats.org/drawingml/2006/spreadsheetDrawing">
                    <xdr:col>13</xdr:col>
                    <xdr:colOff>466725</xdr:colOff>
                    <xdr:row>8</xdr:row>
                    <xdr:rowOff>9525</xdr:rowOff>
                  </to>
                </anchor>
              </controlPr>
            </control>
          </mc:Choice>
        </mc:AlternateContent>
        <mc:AlternateContent>
          <mc:Choice Requires="x14">
            <control shapeId="1133" r:id="rId18" name="オプション 109">
              <controlPr defaultSize="0" autoFill="0" autoLine="0" autoPict="0">
                <anchor moveWithCells="1">
                  <from xmlns:xdr="http://schemas.openxmlformats.org/drawingml/2006/spreadsheetDrawing">
                    <xdr:col>13</xdr:col>
                    <xdr:colOff>180975</xdr:colOff>
                    <xdr:row>7</xdr:row>
                    <xdr:rowOff>172085</xdr:rowOff>
                  </from>
                  <to xmlns:xdr="http://schemas.openxmlformats.org/drawingml/2006/spreadsheetDrawing">
                    <xdr:col>13</xdr:col>
                    <xdr:colOff>466725</xdr:colOff>
                    <xdr:row>9</xdr:row>
                    <xdr:rowOff>9525</xdr:rowOff>
                  </to>
                </anchor>
              </controlPr>
            </control>
          </mc:Choice>
        </mc:AlternateContent>
        <mc:AlternateContent>
          <mc:Choice Requires="x14">
            <control shapeId="1134" r:id="rId19" name="グループ 110">
              <controlPr defaultSize="0" print="0" autoFill="0" autoPict="0">
                <anchor moveWithCells="1">
                  <from xmlns:xdr="http://schemas.openxmlformats.org/drawingml/2006/spreadsheetDrawing">
                    <xdr:col>12</xdr:col>
                    <xdr:colOff>457200</xdr:colOff>
                    <xdr:row>0</xdr:row>
                    <xdr:rowOff>142875</xdr:rowOff>
                  </from>
                  <to xmlns:xdr="http://schemas.openxmlformats.org/drawingml/2006/spreadsheetDrawing">
                    <xdr:col>14</xdr:col>
                    <xdr:colOff>353060</xdr:colOff>
                    <xdr:row>10</xdr:row>
                    <xdr:rowOff>190500</xdr:rowOff>
                  </to>
                </anchor>
              </controlPr>
            </control>
          </mc:Choice>
        </mc:AlternateContent>
        <mc:AlternateContent>
          <mc:Choice Requires="x14">
            <control shapeId="1150" r:id="rId20" name="グループ 126">
              <controlPr defaultSize="0" autoFill="0" autoPict="0">
                <anchor moveWithCells="1">
                  <from xmlns:xdr="http://schemas.openxmlformats.org/drawingml/2006/spreadsheetDrawing">
                    <xdr:col>3</xdr:col>
                    <xdr:colOff>9525</xdr:colOff>
                    <xdr:row>9</xdr:row>
                    <xdr:rowOff>190500</xdr:rowOff>
                  </from>
                  <to xmlns:xdr="http://schemas.openxmlformats.org/drawingml/2006/spreadsheetDrawing">
                    <xdr:col>4</xdr:col>
                    <xdr:colOff>0</xdr:colOff>
                    <xdr:row>13</xdr:row>
                    <xdr:rowOff>9525</xdr:rowOff>
                  </to>
                </anchor>
              </controlPr>
            </control>
          </mc:Choice>
        </mc:AlternateContent>
        <mc:AlternateContent>
          <mc:Choice Requires="x14">
            <control shapeId="1151" r:id="rId21" name="オプション 127">
              <controlPr defaultSize="0" autoFill="0" autoLine="0" autoPict="0">
                <anchor moveWithCells="1">
                  <from xmlns:xdr="http://schemas.openxmlformats.org/drawingml/2006/spreadsheetDrawing">
                    <xdr:col>3</xdr:col>
                    <xdr:colOff>171450</xdr:colOff>
                    <xdr:row>9</xdr:row>
                    <xdr:rowOff>190500</xdr:rowOff>
                  </from>
                  <to xmlns:xdr="http://schemas.openxmlformats.org/drawingml/2006/spreadsheetDrawing">
                    <xdr:col>4</xdr:col>
                    <xdr:colOff>466725</xdr:colOff>
                    <xdr:row>11</xdr:row>
                    <xdr:rowOff>27940</xdr:rowOff>
                  </to>
                </anchor>
              </controlPr>
            </control>
          </mc:Choice>
        </mc:AlternateContent>
        <mc:AlternateContent>
          <mc:Choice Requires="x14">
            <control shapeId="1152" r:id="rId22" name="オプション 128">
              <controlPr defaultSize="0" autoFill="0" autoLine="0" autoPict="0">
                <anchor moveWithCells="1">
                  <from xmlns:xdr="http://schemas.openxmlformats.org/drawingml/2006/spreadsheetDrawing">
                    <xdr:col>3</xdr:col>
                    <xdr:colOff>171450</xdr:colOff>
                    <xdr:row>10</xdr:row>
                    <xdr:rowOff>190500</xdr:rowOff>
                  </from>
                  <to xmlns:xdr="http://schemas.openxmlformats.org/drawingml/2006/spreadsheetDrawing">
                    <xdr:col>4</xdr:col>
                    <xdr:colOff>466725</xdr:colOff>
                    <xdr:row>12</xdr:row>
                    <xdr:rowOff>27940</xdr:rowOff>
                  </to>
                </anchor>
              </controlPr>
            </control>
          </mc:Choice>
        </mc:AlternateContent>
        <mc:AlternateContent>
          <mc:Choice Requires="x14">
            <control shapeId="1153" r:id="rId23" name="オプション 129">
              <controlPr defaultSize="0" autoFill="0" autoLine="0" autoPict="0">
                <anchor moveWithCells="1">
                  <from xmlns:xdr="http://schemas.openxmlformats.org/drawingml/2006/spreadsheetDrawing">
                    <xdr:col>3</xdr:col>
                    <xdr:colOff>171450</xdr:colOff>
                    <xdr:row>11</xdr:row>
                    <xdr:rowOff>190500</xdr:rowOff>
                  </from>
                  <to xmlns:xdr="http://schemas.openxmlformats.org/drawingml/2006/spreadsheetDrawing">
                    <xdr:col>4</xdr:col>
                    <xdr:colOff>466725</xdr:colOff>
                    <xdr:row>13</xdr:row>
                    <xdr:rowOff>27940</xdr:rowOff>
                  </to>
                </anchor>
              </controlPr>
            </control>
          </mc:Choice>
        </mc:AlternateContent>
        <mc:AlternateContent>
          <mc:Choice Requires="x14">
            <control shapeId="1170" r:id="rId24" name="チェック 146">
              <controlPr defaultSize="0" autoFill="0" autoLine="0" autoPict="0">
                <anchor moveWithCells="1">
                  <from xmlns:xdr="http://schemas.openxmlformats.org/drawingml/2006/spreadsheetDrawing">
                    <xdr:col>3</xdr:col>
                    <xdr:colOff>171450</xdr:colOff>
                    <xdr:row>21</xdr:row>
                    <xdr:rowOff>180975</xdr:rowOff>
                  </from>
                  <to xmlns:xdr="http://schemas.openxmlformats.org/drawingml/2006/spreadsheetDrawing">
                    <xdr:col>3</xdr:col>
                    <xdr:colOff>428625</xdr:colOff>
                    <xdr:row>23</xdr:row>
                    <xdr:rowOff>19050</xdr:rowOff>
                  </to>
                </anchor>
              </controlPr>
            </control>
          </mc:Choice>
        </mc:AlternateContent>
        <mc:AlternateContent>
          <mc:Choice Requires="x14">
            <control shapeId="1196" r:id="rId25" name="チェック 172">
              <controlPr defaultSize="0" autoFill="0" autoLine="0" autoPict="0">
                <anchor moveWithCells="1">
                  <from xmlns:xdr="http://schemas.openxmlformats.org/drawingml/2006/spreadsheetDrawing">
                    <xdr:col>3</xdr:col>
                    <xdr:colOff>171450</xdr:colOff>
                    <xdr:row>22</xdr:row>
                    <xdr:rowOff>180975</xdr:rowOff>
                  </from>
                  <to xmlns:xdr="http://schemas.openxmlformats.org/drawingml/2006/spreadsheetDrawing">
                    <xdr:col>3</xdr:col>
                    <xdr:colOff>428625</xdr:colOff>
                    <xdr:row>24</xdr:row>
                    <xdr:rowOff>19050</xdr:rowOff>
                  </to>
                </anchor>
              </controlPr>
            </control>
          </mc:Choice>
        </mc:AlternateContent>
        <mc:AlternateContent>
          <mc:Choice Requires="x14">
            <control shapeId="1197" r:id="rId26" name="オプション 173">
              <controlPr defaultSize="0" autoFill="0" autoLine="0" autoPict="0">
                <anchor moveWithCells="1">
                  <from xmlns:xdr="http://schemas.openxmlformats.org/drawingml/2006/spreadsheetDrawing">
                    <xdr:col>13</xdr:col>
                    <xdr:colOff>180975</xdr:colOff>
                    <xdr:row>8</xdr:row>
                    <xdr:rowOff>172085</xdr:rowOff>
                  </from>
                  <to xmlns:xdr="http://schemas.openxmlformats.org/drawingml/2006/spreadsheetDrawing">
                    <xdr:col>13</xdr:col>
                    <xdr:colOff>466725</xdr:colOff>
                    <xdr:row>10</xdr:row>
                    <xdr:rowOff>9525</xdr:rowOff>
                  </to>
                </anchor>
              </controlPr>
            </control>
          </mc:Choice>
        </mc:AlternateContent>
        <mc:AlternateContent>
          <mc:Choice Requires="x14">
            <control shapeId="1198" r:id="rId27" name="チェック 174">
              <controlPr defaultSize="0" autoFill="0" autoLine="0" autoPict="0">
                <anchor moveWithCells="1">
                  <from xmlns:xdr="http://schemas.openxmlformats.org/drawingml/2006/spreadsheetDrawing">
                    <xdr:col>3</xdr:col>
                    <xdr:colOff>171450</xdr:colOff>
                    <xdr:row>15</xdr:row>
                    <xdr:rowOff>180975</xdr:rowOff>
                  </from>
                  <to xmlns:xdr="http://schemas.openxmlformats.org/drawingml/2006/spreadsheetDrawing">
                    <xdr:col>3</xdr:col>
                    <xdr:colOff>485775</xdr:colOff>
                    <xdr:row>17</xdr:row>
                    <xdr:rowOff>27940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7">
    <tabColor rgb="FF0070C0"/>
    <pageSetUpPr fitToPage="1"/>
  </sheetPr>
  <dimension ref="A1:AT67"/>
  <sheetViews>
    <sheetView showZeros="0" view="pageBreakPreview" zoomScaleSheetLayoutView="100" workbookViewId="0">
      <selection sqref="A1:AJ1"/>
    </sheetView>
  </sheetViews>
  <sheetFormatPr defaultRowHeight="13.5" customHeight="1"/>
  <cols>
    <col min="1" max="38" width="2.5" style="583" customWidth="1"/>
    <col min="39" max="46" width="2.25" style="583" customWidth="1"/>
    <col min="47" max="16384" width="9" style="583" customWidth="1"/>
  </cols>
  <sheetData>
    <row r="1" spans="1:38" ht="13.5" customHeight="1">
      <c r="A1" s="584" t="s">
        <v>161</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row>
    <row r="3" spans="1:38" ht="13.5" customHeight="1">
      <c r="A3" s="585" t="s">
        <v>616</v>
      </c>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625"/>
    </row>
    <row r="4" spans="1:38" ht="13.5" customHeight="1">
      <c r="A4" s="586" t="s">
        <v>628</v>
      </c>
      <c r="B4" s="595"/>
      <c r="C4" s="595"/>
      <c r="D4" s="595"/>
      <c r="E4" s="595"/>
      <c r="F4" s="595"/>
      <c r="G4" s="595"/>
      <c r="H4" s="595"/>
      <c r="I4" s="595"/>
      <c r="J4" s="595"/>
      <c r="K4" s="595"/>
      <c r="L4" s="595"/>
      <c r="M4" s="620"/>
      <c r="N4" s="621" t="s">
        <v>262</v>
      </c>
      <c r="O4" s="595"/>
      <c r="P4" s="595"/>
      <c r="Q4" s="595"/>
      <c r="R4" s="595"/>
      <c r="S4" s="595"/>
      <c r="T4" s="595"/>
      <c r="U4" s="595"/>
      <c r="V4" s="595"/>
      <c r="W4" s="595"/>
      <c r="X4" s="595"/>
      <c r="Y4" s="595"/>
      <c r="Z4" s="595"/>
      <c r="AA4" s="595"/>
      <c r="AB4" s="595"/>
      <c r="AC4" s="595"/>
      <c r="AD4" s="595"/>
      <c r="AE4" s="595"/>
      <c r="AF4" s="595"/>
      <c r="AG4" s="620"/>
      <c r="AH4" s="623" t="s">
        <v>447</v>
      </c>
      <c r="AI4" s="623"/>
      <c r="AJ4" s="626"/>
    </row>
    <row r="5" spans="1:38" ht="13.5" customHeight="1">
      <c r="A5" s="587">
        <v>1</v>
      </c>
      <c r="B5" s="596" t="s">
        <v>350</v>
      </c>
      <c r="C5" s="596"/>
      <c r="D5" s="596"/>
      <c r="E5" s="596"/>
      <c r="F5" s="596"/>
      <c r="G5" s="596"/>
      <c r="H5" s="596"/>
      <c r="I5" s="596"/>
      <c r="J5" s="596"/>
      <c r="K5" s="596"/>
      <c r="L5" s="596"/>
      <c r="M5" s="596"/>
      <c r="N5" s="597" t="s">
        <v>622</v>
      </c>
      <c r="O5" s="607"/>
      <c r="P5" s="607"/>
      <c r="Q5" s="607"/>
      <c r="R5" s="607"/>
      <c r="S5" s="607"/>
      <c r="T5" s="607"/>
      <c r="U5" s="607"/>
      <c r="V5" s="607"/>
      <c r="W5" s="607"/>
      <c r="X5" s="607"/>
      <c r="Y5" s="607"/>
      <c r="Z5" s="607"/>
      <c r="AA5" s="607"/>
      <c r="AB5" s="607"/>
      <c r="AC5" s="607"/>
      <c r="AD5" s="607"/>
      <c r="AE5" s="607"/>
      <c r="AF5" s="607"/>
      <c r="AG5" s="607"/>
      <c r="AH5" s="624"/>
      <c r="AI5" s="624"/>
      <c r="AJ5" s="627"/>
    </row>
    <row r="6" spans="1:38" ht="13.5" customHeight="1">
      <c r="A6" s="587">
        <v>2</v>
      </c>
      <c r="B6" s="597" t="s">
        <v>586</v>
      </c>
      <c r="C6" s="607"/>
      <c r="D6" s="607"/>
      <c r="E6" s="607"/>
      <c r="F6" s="607"/>
      <c r="G6" s="607"/>
      <c r="H6" s="607"/>
      <c r="I6" s="607"/>
      <c r="J6" s="607"/>
      <c r="K6" s="607"/>
      <c r="L6" s="607"/>
      <c r="M6" s="607"/>
      <c r="N6" s="597" t="s">
        <v>84</v>
      </c>
      <c r="O6" s="607"/>
      <c r="P6" s="607"/>
      <c r="Q6" s="607"/>
      <c r="R6" s="607"/>
      <c r="S6" s="607"/>
      <c r="T6" s="607"/>
      <c r="U6" s="607"/>
      <c r="V6" s="607"/>
      <c r="W6" s="607"/>
      <c r="X6" s="607"/>
      <c r="Y6" s="607"/>
      <c r="Z6" s="607"/>
      <c r="AA6" s="607"/>
      <c r="AB6" s="607"/>
      <c r="AC6" s="607"/>
      <c r="AD6" s="607"/>
      <c r="AE6" s="607"/>
      <c r="AF6" s="607"/>
      <c r="AG6" s="607"/>
      <c r="AH6" s="624"/>
      <c r="AI6" s="624"/>
      <c r="AJ6" s="627"/>
    </row>
    <row r="7" spans="1:38" ht="13.5" customHeight="1">
      <c r="A7" s="588">
        <v>3</v>
      </c>
      <c r="B7" s="598" t="s">
        <v>594</v>
      </c>
      <c r="C7" s="608"/>
      <c r="D7" s="608"/>
      <c r="E7" s="608"/>
      <c r="F7" s="608"/>
      <c r="G7" s="608"/>
      <c r="H7" s="608"/>
      <c r="I7" s="608"/>
      <c r="J7" s="608"/>
      <c r="K7" s="608"/>
      <c r="L7" s="608"/>
      <c r="M7" s="608"/>
      <c r="N7" s="598" t="s">
        <v>612</v>
      </c>
      <c r="O7" s="608"/>
      <c r="P7" s="608"/>
      <c r="Q7" s="608"/>
      <c r="R7" s="608"/>
      <c r="S7" s="608"/>
      <c r="T7" s="608"/>
      <c r="U7" s="608"/>
      <c r="V7" s="608"/>
      <c r="W7" s="608"/>
      <c r="X7" s="608"/>
      <c r="Y7" s="608"/>
      <c r="Z7" s="608"/>
      <c r="AA7" s="608"/>
      <c r="AB7" s="608"/>
      <c r="AC7" s="608"/>
      <c r="AD7" s="608"/>
      <c r="AE7" s="608"/>
      <c r="AF7" s="608"/>
      <c r="AG7" s="608"/>
      <c r="AH7" s="624"/>
      <c r="AI7" s="624"/>
      <c r="AJ7" s="627"/>
    </row>
    <row r="8" spans="1:38" ht="13.5" customHeight="1">
      <c r="A8" s="589"/>
      <c r="B8" s="599"/>
      <c r="C8" s="609"/>
      <c r="D8" s="609"/>
      <c r="E8" s="609"/>
      <c r="F8" s="609"/>
      <c r="G8" s="609"/>
      <c r="H8" s="609"/>
      <c r="I8" s="609"/>
      <c r="J8" s="609"/>
      <c r="K8" s="609"/>
      <c r="L8" s="609"/>
      <c r="M8" s="609"/>
      <c r="N8" s="599" t="s">
        <v>613</v>
      </c>
      <c r="O8" s="609"/>
      <c r="P8" s="609"/>
      <c r="Q8" s="609"/>
      <c r="R8" s="609"/>
      <c r="S8" s="609"/>
      <c r="T8" s="609"/>
      <c r="U8" s="609"/>
      <c r="V8" s="609"/>
      <c r="W8" s="609"/>
      <c r="X8" s="609"/>
      <c r="Y8" s="609"/>
      <c r="Z8" s="609"/>
      <c r="AA8" s="609"/>
      <c r="AB8" s="609"/>
      <c r="AC8" s="609"/>
      <c r="AD8" s="609"/>
      <c r="AE8" s="609"/>
      <c r="AF8" s="609"/>
      <c r="AG8" s="609"/>
      <c r="AH8" s="624"/>
      <c r="AI8" s="624"/>
      <c r="AJ8" s="627"/>
    </row>
    <row r="9" spans="1:38" ht="13.5" customHeight="1">
      <c r="A9" s="587">
        <v>4</v>
      </c>
      <c r="B9" s="597" t="s">
        <v>595</v>
      </c>
      <c r="C9" s="607"/>
      <c r="D9" s="607"/>
      <c r="E9" s="607"/>
      <c r="F9" s="607"/>
      <c r="G9" s="607"/>
      <c r="H9" s="607"/>
      <c r="I9" s="607"/>
      <c r="J9" s="607"/>
      <c r="K9" s="607"/>
      <c r="L9" s="607"/>
      <c r="M9" s="607"/>
      <c r="N9" s="597" t="s">
        <v>596</v>
      </c>
      <c r="O9" s="607"/>
      <c r="P9" s="607"/>
      <c r="Q9" s="607"/>
      <c r="R9" s="607"/>
      <c r="S9" s="607"/>
      <c r="T9" s="607"/>
      <c r="U9" s="607"/>
      <c r="V9" s="607"/>
      <c r="W9" s="607"/>
      <c r="X9" s="607"/>
      <c r="Y9" s="607"/>
      <c r="Z9" s="607"/>
      <c r="AA9" s="607"/>
      <c r="AB9" s="607"/>
      <c r="AC9" s="607"/>
      <c r="AD9" s="607"/>
      <c r="AE9" s="607"/>
      <c r="AF9" s="607"/>
      <c r="AG9" s="607"/>
      <c r="AH9" s="624"/>
      <c r="AI9" s="624"/>
      <c r="AJ9" s="627"/>
      <c r="AL9" s="634" t="s">
        <v>623</v>
      </c>
    </row>
    <row r="10" spans="1:38" ht="13.5" customHeight="1">
      <c r="A10" s="587">
        <v>5</v>
      </c>
      <c r="B10" s="600" t="s">
        <v>164</v>
      </c>
      <c r="C10" s="600"/>
      <c r="D10" s="600"/>
      <c r="E10" s="600"/>
      <c r="F10" s="600"/>
      <c r="G10" s="600"/>
      <c r="H10" s="600"/>
      <c r="I10" s="600"/>
      <c r="J10" s="600"/>
      <c r="K10" s="600"/>
      <c r="L10" s="600"/>
      <c r="M10" s="600"/>
      <c r="N10" s="597" t="s">
        <v>55</v>
      </c>
      <c r="O10" s="607"/>
      <c r="P10" s="607"/>
      <c r="Q10" s="607"/>
      <c r="R10" s="607"/>
      <c r="S10" s="607"/>
      <c r="T10" s="607"/>
      <c r="U10" s="607"/>
      <c r="V10" s="607"/>
      <c r="W10" s="607"/>
      <c r="X10" s="607"/>
      <c r="Y10" s="607"/>
      <c r="Z10" s="607"/>
      <c r="AA10" s="607"/>
      <c r="AB10" s="607"/>
      <c r="AC10" s="607"/>
      <c r="AD10" s="607"/>
      <c r="AE10" s="607"/>
      <c r="AF10" s="607"/>
      <c r="AG10" s="607"/>
      <c r="AH10" s="624"/>
      <c r="AI10" s="624"/>
      <c r="AJ10" s="627"/>
      <c r="AL10" s="634" t="s">
        <v>624</v>
      </c>
    </row>
    <row r="11" spans="1:38" ht="13.5" customHeight="1">
      <c r="A11" s="587">
        <v>6</v>
      </c>
      <c r="B11" s="597" t="s">
        <v>592</v>
      </c>
      <c r="C11" s="607"/>
      <c r="D11" s="607"/>
      <c r="E11" s="607"/>
      <c r="F11" s="607"/>
      <c r="G11" s="607"/>
      <c r="H11" s="607"/>
      <c r="I11" s="607"/>
      <c r="J11" s="607"/>
      <c r="K11" s="607"/>
      <c r="L11" s="607"/>
      <c r="M11" s="607"/>
      <c r="N11" s="597" t="s">
        <v>598</v>
      </c>
      <c r="O11" s="607"/>
      <c r="P11" s="607"/>
      <c r="Q11" s="607"/>
      <c r="R11" s="607"/>
      <c r="S11" s="607"/>
      <c r="T11" s="607"/>
      <c r="U11" s="607"/>
      <c r="V11" s="607"/>
      <c r="W11" s="607"/>
      <c r="X11" s="607"/>
      <c r="Y11" s="607"/>
      <c r="Z11" s="607"/>
      <c r="AA11" s="607"/>
      <c r="AB11" s="607"/>
      <c r="AC11" s="607"/>
      <c r="AD11" s="607"/>
      <c r="AE11" s="607"/>
      <c r="AF11" s="607"/>
      <c r="AG11" s="607"/>
      <c r="AH11" s="624"/>
      <c r="AI11" s="624"/>
      <c r="AJ11" s="627"/>
      <c r="AL11" s="634" t="s">
        <v>153</v>
      </c>
    </row>
    <row r="12" spans="1:38" ht="13.5" customHeight="1">
      <c r="A12" s="587">
        <v>7</v>
      </c>
      <c r="B12" s="597" t="s">
        <v>521</v>
      </c>
      <c r="C12" s="607"/>
      <c r="D12" s="607"/>
      <c r="E12" s="607"/>
      <c r="F12" s="607"/>
      <c r="G12" s="607"/>
      <c r="H12" s="607"/>
      <c r="I12" s="607"/>
      <c r="J12" s="607"/>
      <c r="K12" s="607"/>
      <c r="L12" s="607"/>
      <c r="M12" s="607"/>
      <c r="N12" s="597" t="s">
        <v>590</v>
      </c>
      <c r="O12" s="607"/>
      <c r="P12" s="607"/>
      <c r="Q12" s="607"/>
      <c r="R12" s="607"/>
      <c r="S12" s="607"/>
      <c r="T12" s="607"/>
      <c r="U12" s="607"/>
      <c r="V12" s="607"/>
      <c r="W12" s="607"/>
      <c r="X12" s="607"/>
      <c r="Y12" s="607"/>
      <c r="Z12" s="607"/>
      <c r="AA12" s="607"/>
      <c r="AB12" s="607"/>
      <c r="AC12" s="607"/>
      <c r="AD12" s="607"/>
      <c r="AE12" s="607"/>
      <c r="AF12" s="607"/>
      <c r="AG12" s="607"/>
      <c r="AH12" s="624"/>
      <c r="AI12" s="624"/>
      <c r="AJ12" s="627"/>
    </row>
    <row r="13" spans="1:38" ht="13.5" customHeight="1">
      <c r="A13" s="587">
        <v>8</v>
      </c>
      <c r="B13" s="597" t="s">
        <v>587</v>
      </c>
      <c r="C13" s="607"/>
      <c r="D13" s="607"/>
      <c r="E13" s="607"/>
      <c r="F13" s="607"/>
      <c r="G13" s="607"/>
      <c r="H13" s="607"/>
      <c r="I13" s="607"/>
      <c r="J13" s="607"/>
      <c r="K13" s="607"/>
      <c r="L13" s="607"/>
      <c r="M13" s="607"/>
      <c r="N13" s="597" t="s">
        <v>591</v>
      </c>
      <c r="O13" s="607"/>
      <c r="P13" s="607"/>
      <c r="Q13" s="607"/>
      <c r="R13" s="607"/>
      <c r="S13" s="607"/>
      <c r="T13" s="607"/>
      <c r="U13" s="607"/>
      <c r="V13" s="607"/>
      <c r="W13" s="607"/>
      <c r="X13" s="607"/>
      <c r="Y13" s="607"/>
      <c r="Z13" s="607"/>
      <c r="AA13" s="607"/>
      <c r="AB13" s="607"/>
      <c r="AC13" s="607"/>
      <c r="AD13" s="607"/>
      <c r="AE13" s="607"/>
      <c r="AF13" s="607"/>
      <c r="AG13" s="607"/>
      <c r="AH13" s="624"/>
      <c r="AI13" s="624"/>
      <c r="AJ13" s="627"/>
    </row>
    <row r="14" spans="1:38" ht="13.5" customHeight="1">
      <c r="A14" s="588">
        <v>9</v>
      </c>
      <c r="B14" s="598" t="s">
        <v>462</v>
      </c>
      <c r="C14" s="608"/>
      <c r="D14" s="608"/>
      <c r="E14" s="608"/>
      <c r="F14" s="608"/>
      <c r="G14" s="608"/>
      <c r="H14" s="608"/>
      <c r="I14" s="608"/>
      <c r="J14" s="608"/>
      <c r="K14" s="608"/>
      <c r="L14" s="608"/>
      <c r="M14" s="608"/>
      <c r="N14" s="598" t="s">
        <v>408</v>
      </c>
      <c r="O14" s="608"/>
      <c r="P14" s="608"/>
      <c r="Q14" s="608"/>
      <c r="R14" s="608"/>
      <c r="S14" s="608"/>
      <c r="T14" s="608"/>
      <c r="U14" s="608"/>
      <c r="V14" s="608"/>
      <c r="W14" s="608"/>
      <c r="X14" s="608"/>
      <c r="Y14" s="608"/>
      <c r="Z14" s="608"/>
      <c r="AA14" s="608"/>
      <c r="AB14" s="608"/>
      <c r="AC14" s="608"/>
      <c r="AD14" s="608"/>
      <c r="AE14" s="608"/>
      <c r="AF14" s="608"/>
      <c r="AG14" s="608"/>
      <c r="AH14" s="624"/>
      <c r="AI14" s="624"/>
      <c r="AJ14" s="627"/>
    </row>
    <row r="15" spans="1:38" ht="13.5" customHeight="1">
      <c r="A15" s="589"/>
      <c r="B15" s="599"/>
      <c r="C15" s="609"/>
      <c r="D15" s="609"/>
      <c r="E15" s="609"/>
      <c r="F15" s="609"/>
      <c r="G15" s="609"/>
      <c r="H15" s="609"/>
      <c r="I15" s="609"/>
      <c r="J15" s="609"/>
      <c r="K15" s="609"/>
      <c r="L15" s="609"/>
      <c r="M15" s="609"/>
      <c r="N15" s="599" t="s">
        <v>615</v>
      </c>
      <c r="O15" s="609"/>
      <c r="P15" s="609"/>
      <c r="Q15" s="609"/>
      <c r="R15" s="609"/>
      <c r="S15" s="609"/>
      <c r="T15" s="609"/>
      <c r="U15" s="609"/>
      <c r="V15" s="609"/>
      <c r="W15" s="609"/>
      <c r="X15" s="609"/>
      <c r="Y15" s="609"/>
      <c r="Z15" s="609"/>
      <c r="AA15" s="609"/>
      <c r="AB15" s="609"/>
      <c r="AC15" s="609"/>
      <c r="AD15" s="609"/>
      <c r="AE15" s="609"/>
      <c r="AF15" s="609"/>
      <c r="AG15" s="609"/>
      <c r="AH15" s="624"/>
      <c r="AI15" s="624"/>
      <c r="AJ15" s="627"/>
    </row>
    <row r="16" spans="1:38" ht="13.5" customHeight="1">
      <c r="A16" s="587">
        <v>10</v>
      </c>
      <c r="B16" s="597" t="s">
        <v>588</v>
      </c>
      <c r="C16" s="607"/>
      <c r="D16" s="607"/>
      <c r="E16" s="607"/>
      <c r="F16" s="607"/>
      <c r="G16" s="607"/>
      <c r="H16" s="607"/>
      <c r="I16" s="607"/>
      <c r="J16" s="607"/>
      <c r="K16" s="607"/>
      <c r="L16" s="607"/>
      <c r="M16" s="607"/>
      <c r="N16" s="597" t="s">
        <v>320</v>
      </c>
      <c r="O16" s="607"/>
      <c r="P16" s="607"/>
      <c r="Q16" s="607"/>
      <c r="R16" s="607"/>
      <c r="S16" s="607"/>
      <c r="T16" s="607"/>
      <c r="U16" s="607"/>
      <c r="V16" s="607"/>
      <c r="W16" s="607"/>
      <c r="X16" s="607"/>
      <c r="Y16" s="607"/>
      <c r="Z16" s="607"/>
      <c r="AA16" s="607"/>
      <c r="AB16" s="607"/>
      <c r="AC16" s="607"/>
      <c r="AD16" s="607"/>
      <c r="AE16" s="607"/>
      <c r="AF16" s="607"/>
      <c r="AG16" s="607"/>
      <c r="AH16" s="624"/>
      <c r="AI16" s="624"/>
      <c r="AJ16" s="627"/>
      <c r="AL16" s="634" t="s">
        <v>625</v>
      </c>
    </row>
    <row r="17" spans="1:46" ht="13.5" customHeight="1">
      <c r="A17" s="587">
        <v>11</v>
      </c>
      <c r="B17" s="597" t="s">
        <v>589</v>
      </c>
      <c r="C17" s="607"/>
      <c r="D17" s="607"/>
      <c r="E17" s="607"/>
      <c r="F17" s="607"/>
      <c r="G17" s="607"/>
      <c r="H17" s="607"/>
      <c r="I17" s="607"/>
      <c r="J17" s="607"/>
      <c r="K17" s="607"/>
      <c r="L17" s="607"/>
      <c r="M17" s="607"/>
      <c r="N17" s="597" t="s">
        <v>593</v>
      </c>
      <c r="O17" s="607"/>
      <c r="P17" s="607"/>
      <c r="Q17" s="607"/>
      <c r="R17" s="607"/>
      <c r="S17" s="607"/>
      <c r="T17" s="607"/>
      <c r="U17" s="607"/>
      <c r="V17" s="607"/>
      <c r="W17" s="607"/>
      <c r="X17" s="607"/>
      <c r="Y17" s="607"/>
      <c r="Z17" s="607"/>
      <c r="AA17" s="607"/>
      <c r="AB17" s="607"/>
      <c r="AC17" s="607"/>
      <c r="AD17" s="607"/>
      <c r="AE17" s="607"/>
      <c r="AF17" s="607"/>
      <c r="AG17" s="607"/>
      <c r="AH17" s="624"/>
      <c r="AI17" s="624"/>
      <c r="AJ17" s="627"/>
    </row>
    <row r="18" spans="1:46" ht="13.5" customHeight="1">
      <c r="A18" s="588">
        <v>12</v>
      </c>
      <c r="B18" s="598" t="s">
        <v>502</v>
      </c>
      <c r="C18" s="608"/>
      <c r="D18" s="608"/>
      <c r="E18" s="608"/>
      <c r="F18" s="608"/>
      <c r="G18" s="608"/>
      <c r="H18" s="608"/>
      <c r="I18" s="608"/>
      <c r="J18" s="608"/>
      <c r="K18" s="608"/>
      <c r="L18" s="608"/>
      <c r="M18" s="608"/>
      <c r="N18" s="604" t="s">
        <v>629</v>
      </c>
      <c r="O18" s="611"/>
      <c r="P18" s="611"/>
      <c r="Q18" s="611"/>
      <c r="R18" s="611"/>
      <c r="S18" s="611"/>
      <c r="T18" s="611"/>
      <c r="U18" s="611"/>
      <c r="V18" s="611"/>
      <c r="W18" s="611"/>
      <c r="X18" s="611"/>
      <c r="Y18" s="611"/>
      <c r="Z18" s="611"/>
      <c r="AA18" s="611"/>
      <c r="AB18" s="611"/>
      <c r="AC18" s="611"/>
      <c r="AD18" s="611"/>
      <c r="AE18" s="611"/>
      <c r="AF18" s="611"/>
      <c r="AG18" s="611"/>
      <c r="AH18" s="624"/>
      <c r="AI18" s="624"/>
      <c r="AJ18" s="627"/>
    </row>
    <row r="19" spans="1:46" ht="6" customHeight="1">
      <c r="A19" s="590"/>
      <c r="B19" s="601"/>
      <c r="C19" s="601"/>
      <c r="D19" s="601"/>
      <c r="E19" s="601"/>
      <c r="F19" s="601"/>
      <c r="G19" s="601"/>
      <c r="H19" s="601"/>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28"/>
    </row>
    <row r="20" spans="1:46" ht="13.5" customHeight="1">
      <c r="A20" s="591"/>
      <c r="B20" s="583" t="s">
        <v>162</v>
      </c>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29"/>
      <c r="AK20" s="616"/>
      <c r="AL20" s="616"/>
    </row>
    <row r="21" spans="1:46" ht="6" customHeight="1">
      <c r="A21" s="591"/>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29"/>
      <c r="AK21" s="616"/>
      <c r="AL21" s="616"/>
    </row>
    <row r="22" spans="1:46" ht="13.5" customHeight="1">
      <c r="A22" s="591"/>
      <c r="D22" s="614" t="s">
        <v>185</v>
      </c>
      <c r="E22" s="614"/>
      <c r="F22" s="614"/>
      <c r="G22" s="614" t="s">
        <v>89</v>
      </c>
      <c r="H22" s="614"/>
      <c r="I22" s="614" t="s">
        <v>236</v>
      </c>
      <c r="J22" s="614"/>
      <c r="K22" s="617" t="s">
        <v>36</v>
      </c>
      <c r="L22" s="616"/>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29"/>
      <c r="AK22" s="616"/>
      <c r="AL22" s="634" t="s">
        <v>471</v>
      </c>
    </row>
    <row r="23" spans="1:46" ht="13.5" customHeight="1">
      <c r="A23" s="591"/>
      <c r="K23" s="616"/>
      <c r="L23" s="616"/>
      <c r="M23" s="616"/>
      <c r="N23" s="616"/>
      <c r="O23" s="616"/>
      <c r="P23" s="616"/>
      <c r="Q23" s="616"/>
      <c r="R23" s="616"/>
      <c r="T23" s="622" t="s">
        <v>170</v>
      </c>
      <c r="U23" s="298"/>
      <c r="V23" s="298"/>
      <c r="W23" s="298"/>
      <c r="X23" s="298"/>
      <c r="Y23" s="298"/>
      <c r="Z23" s="298"/>
      <c r="AA23" s="298"/>
      <c r="AB23" s="298"/>
      <c r="AC23" s="616"/>
      <c r="AD23" s="617"/>
      <c r="AE23" s="617"/>
      <c r="AF23" s="617"/>
      <c r="AG23" s="617"/>
      <c r="AH23" s="617"/>
      <c r="AI23" s="616"/>
      <c r="AJ23" s="629"/>
      <c r="AK23" s="616"/>
      <c r="AL23" s="634" t="s">
        <v>288</v>
      </c>
    </row>
    <row r="24" spans="1:46" ht="13.5" customHeight="1">
      <c r="A24" s="591"/>
      <c r="K24" s="616"/>
      <c r="L24" s="616"/>
      <c r="M24" s="616"/>
      <c r="N24" s="616"/>
      <c r="O24" s="616"/>
      <c r="P24" s="616"/>
      <c r="Q24" s="616"/>
      <c r="R24" s="616"/>
      <c r="S24" s="616" t="s">
        <v>265</v>
      </c>
      <c r="T24" s="622" t="s">
        <v>535</v>
      </c>
      <c r="U24" s="298"/>
      <c r="V24" s="298"/>
      <c r="W24" s="298"/>
      <c r="X24" s="298"/>
      <c r="Y24" s="298"/>
      <c r="Z24" s="298"/>
      <c r="AA24" s="298"/>
      <c r="AB24" s="298"/>
      <c r="AC24" s="616"/>
      <c r="AD24" s="617" t="str">
        <f>IF(AD23="","",VLOOKUP(AD23,入力シート!E37:J42,5,0))</f>
        <v/>
      </c>
      <c r="AE24" s="617"/>
      <c r="AF24" s="617"/>
      <c r="AG24" s="617"/>
      <c r="AH24" s="617"/>
      <c r="AI24" s="616" t="s">
        <v>27</v>
      </c>
      <c r="AJ24" s="629"/>
      <c r="AK24" s="616"/>
      <c r="AL24" s="634" t="s">
        <v>493</v>
      </c>
      <c r="AM24" s="635"/>
      <c r="AN24" s="635"/>
      <c r="AO24" s="616"/>
      <c r="AP24" s="636"/>
      <c r="AQ24" s="635"/>
      <c r="AR24" s="616"/>
      <c r="AS24" s="636"/>
      <c r="AT24" s="635"/>
    </row>
    <row r="25" spans="1:46" ht="6" customHeight="1">
      <c r="A25" s="592"/>
      <c r="B25" s="602"/>
      <c r="C25" s="602"/>
      <c r="D25" s="602"/>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30"/>
      <c r="AM25" s="636"/>
      <c r="AN25" s="635"/>
      <c r="AP25" s="636"/>
      <c r="AQ25" s="635"/>
      <c r="AS25" s="636"/>
      <c r="AT25" s="635"/>
    </row>
    <row r="26" spans="1:46" ht="13.5" customHeight="1">
      <c r="AM26" s="635"/>
      <c r="AN26" s="635"/>
      <c r="AP26" s="635"/>
      <c r="AQ26" s="635"/>
      <c r="AS26" s="635"/>
      <c r="AT26" s="635"/>
    </row>
    <row r="27" spans="1:46" ht="13.5" customHeight="1">
      <c r="A27" s="585" t="s">
        <v>617</v>
      </c>
      <c r="B27" s="59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297"/>
      <c r="AI27" s="297"/>
      <c r="AJ27" s="631"/>
    </row>
    <row r="28" spans="1:46" ht="13.5" customHeight="1">
      <c r="A28" s="586" t="s">
        <v>628</v>
      </c>
      <c r="B28" s="595"/>
      <c r="C28" s="595"/>
      <c r="D28" s="595"/>
      <c r="E28" s="595"/>
      <c r="F28" s="595"/>
      <c r="G28" s="595"/>
      <c r="H28" s="595"/>
      <c r="I28" s="595"/>
      <c r="J28" s="595"/>
      <c r="K28" s="595"/>
      <c r="L28" s="595"/>
      <c r="M28" s="620"/>
      <c r="N28" s="621" t="s">
        <v>262</v>
      </c>
      <c r="O28" s="595"/>
      <c r="P28" s="595"/>
      <c r="Q28" s="595"/>
      <c r="R28" s="595"/>
      <c r="S28" s="595"/>
      <c r="T28" s="595"/>
      <c r="U28" s="595"/>
      <c r="V28" s="595"/>
      <c r="W28" s="595"/>
      <c r="X28" s="595"/>
      <c r="Y28" s="595"/>
      <c r="Z28" s="595"/>
      <c r="AA28" s="595"/>
      <c r="AB28" s="595"/>
      <c r="AC28" s="595"/>
      <c r="AD28" s="595"/>
      <c r="AE28" s="595"/>
      <c r="AF28" s="595"/>
      <c r="AG28" s="620"/>
      <c r="AH28" s="623" t="s">
        <v>447</v>
      </c>
      <c r="AI28" s="623"/>
      <c r="AJ28" s="626"/>
    </row>
    <row r="29" spans="1:46" ht="13.5" customHeight="1">
      <c r="A29" s="587">
        <v>1</v>
      </c>
      <c r="B29" s="603" t="s">
        <v>407</v>
      </c>
      <c r="C29" s="610"/>
      <c r="D29" s="610"/>
      <c r="E29" s="610"/>
      <c r="F29" s="610"/>
      <c r="G29" s="610"/>
      <c r="H29" s="610"/>
      <c r="I29" s="610"/>
      <c r="J29" s="610"/>
      <c r="K29" s="610"/>
      <c r="L29" s="610"/>
      <c r="M29" s="610"/>
      <c r="N29" s="603" t="s">
        <v>1</v>
      </c>
      <c r="O29" s="610"/>
      <c r="P29" s="610"/>
      <c r="Q29" s="610"/>
      <c r="R29" s="610"/>
      <c r="S29" s="610"/>
      <c r="T29" s="610"/>
      <c r="U29" s="610"/>
      <c r="V29" s="610"/>
      <c r="W29" s="610"/>
      <c r="X29" s="610"/>
      <c r="Y29" s="610"/>
      <c r="Z29" s="610"/>
      <c r="AA29" s="610"/>
      <c r="AB29" s="610"/>
      <c r="AC29" s="610"/>
      <c r="AD29" s="610"/>
      <c r="AE29" s="610"/>
      <c r="AF29" s="610"/>
      <c r="AG29" s="610"/>
      <c r="AH29" s="624"/>
      <c r="AI29" s="624"/>
      <c r="AJ29" s="627"/>
    </row>
    <row r="30" spans="1:46" ht="13.5" customHeight="1">
      <c r="A30" s="587">
        <v>2</v>
      </c>
      <c r="B30" s="603" t="s">
        <v>445</v>
      </c>
      <c r="C30" s="610"/>
      <c r="D30" s="610"/>
      <c r="E30" s="610"/>
      <c r="F30" s="610"/>
      <c r="G30" s="610"/>
      <c r="H30" s="610"/>
      <c r="I30" s="610"/>
      <c r="J30" s="610"/>
      <c r="K30" s="610"/>
      <c r="L30" s="610"/>
      <c r="M30" s="610"/>
      <c r="N30" s="603" t="s">
        <v>599</v>
      </c>
      <c r="O30" s="610"/>
      <c r="P30" s="610"/>
      <c r="Q30" s="610"/>
      <c r="R30" s="610"/>
      <c r="S30" s="610"/>
      <c r="T30" s="610"/>
      <c r="U30" s="610"/>
      <c r="V30" s="610"/>
      <c r="W30" s="610"/>
      <c r="X30" s="610"/>
      <c r="Y30" s="610"/>
      <c r="Z30" s="610"/>
      <c r="AA30" s="610"/>
      <c r="AB30" s="610"/>
      <c r="AC30" s="610"/>
      <c r="AD30" s="610"/>
      <c r="AE30" s="610"/>
      <c r="AF30" s="610"/>
      <c r="AG30" s="610"/>
      <c r="AH30" s="624"/>
      <c r="AI30" s="624"/>
      <c r="AJ30" s="627"/>
    </row>
    <row r="31" spans="1:46" ht="13.5" customHeight="1">
      <c r="A31" s="588">
        <v>3</v>
      </c>
      <c r="B31" s="604" t="s">
        <v>600</v>
      </c>
      <c r="C31" s="611"/>
      <c r="D31" s="611"/>
      <c r="E31" s="611"/>
      <c r="F31" s="611"/>
      <c r="G31" s="611"/>
      <c r="H31" s="611"/>
      <c r="I31" s="611"/>
      <c r="J31" s="611"/>
      <c r="K31" s="611"/>
      <c r="L31" s="611"/>
      <c r="M31" s="611"/>
      <c r="N31" s="603" t="s">
        <v>601</v>
      </c>
      <c r="O31" s="610"/>
      <c r="P31" s="610"/>
      <c r="Q31" s="610"/>
      <c r="R31" s="610"/>
      <c r="S31" s="610"/>
      <c r="T31" s="610"/>
      <c r="U31" s="610"/>
      <c r="V31" s="610"/>
      <c r="W31" s="610"/>
      <c r="X31" s="610"/>
      <c r="Y31" s="610"/>
      <c r="Z31" s="610"/>
      <c r="AA31" s="610"/>
      <c r="AB31" s="610"/>
      <c r="AC31" s="610"/>
      <c r="AD31" s="610"/>
      <c r="AE31" s="610"/>
      <c r="AF31" s="610"/>
      <c r="AG31" s="610"/>
      <c r="AH31" s="624"/>
      <c r="AI31" s="624"/>
      <c r="AJ31" s="627"/>
    </row>
    <row r="32" spans="1:46" ht="13.5" customHeight="1">
      <c r="A32" s="589"/>
      <c r="B32" s="605"/>
      <c r="C32" s="612"/>
      <c r="D32" s="612"/>
      <c r="E32" s="612"/>
      <c r="F32" s="612"/>
      <c r="G32" s="612"/>
      <c r="H32" s="612"/>
      <c r="I32" s="612"/>
      <c r="J32" s="612"/>
      <c r="K32" s="612"/>
      <c r="L32" s="612"/>
      <c r="M32" s="612"/>
      <c r="N32" s="603" t="s">
        <v>147</v>
      </c>
      <c r="O32" s="610"/>
      <c r="P32" s="610"/>
      <c r="Q32" s="610"/>
      <c r="R32" s="610"/>
      <c r="S32" s="610"/>
      <c r="T32" s="610"/>
      <c r="U32" s="610"/>
      <c r="V32" s="610"/>
      <c r="W32" s="610"/>
      <c r="X32" s="610"/>
      <c r="Y32" s="610"/>
      <c r="Z32" s="610"/>
      <c r="AA32" s="610"/>
      <c r="AB32" s="610"/>
      <c r="AC32" s="610"/>
      <c r="AD32" s="610"/>
      <c r="AE32" s="610"/>
      <c r="AF32" s="610"/>
      <c r="AG32" s="610"/>
      <c r="AH32" s="624"/>
      <c r="AI32" s="624"/>
      <c r="AJ32" s="627"/>
    </row>
    <row r="33" spans="1:36" ht="13.5" customHeight="1">
      <c r="A33" s="587">
        <v>4</v>
      </c>
      <c r="B33" s="603" t="s">
        <v>602</v>
      </c>
      <c r="C33" s="610"/>
      <c r="D33" s="610"/>
      <c r="E33" s="610"/>
      <c r="F33" s="610"/>
      <c r="G33" s="610"/>
      <c r="H33" s="610"/>
      <c r="I33" s="610"/>
      <c r="J33" s="610"/>
      <c r="K33" s="610"/>
      <c r="L33" s="610"/>
      <c r="M33" s="610"/>
      <c r="N33" s="603" t="s">
        <v>603</v>
      </c>
      <c r="O33" s="610"/>
      <c r="P33" s="610"/>
      <c r="Q33" s="610"/>
      <c r="R33" s="610"/>
      <c r="S33" s="610"/>
      <c r="T33" s="610"/>
      <c r="U33" s="610"/>
      <c r="V33" s="610"/>
      <c r="W33" s="610"/>
      <c r="X33" s="610"/>
      <c r="Y33" s="610"/>
      <c r="Z33" s="610"/>
      <c r="AA33" s="610"/>
      <c r="AB33" s="610"/>
      <c r="AC33" s="610"/>
      <c r="AD33" s="610"/>
      <c r="AE33" s="610"/>
      <c r="AF33" s="610"/>
      <c r="AG33" s="610"/>
      <c r="AH33" s="624"/>
      <c r="AI33" s="624"/>
      <c r="AJ33" s="627"/>
    </row>
    <row r="34" spans="1:36" ht="13.5" customHeight="1">
      <c r="A34" s="587">
        <v>5</v>
      </c>
      <c r="B34" s="603" t="s">
        <v>604</v>
      </c>
      <c r="C34" s="610"/>
      <c r="D34" s="610"/>
      <c r="E34" s="610"/>
      <c r="F34" s="610"/>
      <c r="G34" s="610"/>
      <c r="H34" s="610"/>
      <c r="I34" s="610"/>
      <c r="J34" s="610"/>
      <c r="K34" s="610"/>
      <c r="L34" s="610"/>
      <c r="M34" s="610"/>
      <c r="N34" s="603" t="s">
        <v>606</v>
      </c>
      <c r="O34" s="610"/>
      <c r="P34" s="610"/>
      <c r="Q34" s="610"/>
      <c r="R34" s="610"/>
      <c r="S34" s="610"/>
      <c r="T34" s="610"/>
      <c r="U34" s="610"/>
      <c r="V34" s="610"/>
      <c r="W34" s="610"/>
      <c r="X34" s="610"/>
      <c r="Y34" s="610"/>
      <c r="Z34" s="610"/>
      <c r="AA34" s="610"/>
      <c r="AB34" s="610"/>
      <c r="AC34" s="610"/>
      <c r="AD34" s="610"/>
      <c r="AE34" s="610"/>
      <c r="AF34" s="610"/>
      <c r="AG34" s="610"/>
      <c r="AH34" s="624"/>
      <c r="AI34" s="624"/>
      <c r="AJ34" s="627"/>
    </row>
    <row r="35" spans="1:36" ht="13.5" customHeight="1">
      <c r="A35" s="587">
        <v>6</v>
      </c>
      <c r="B35" s="603" t="s">
        <v>403</v>
      </c>
      <c r="C35" s="610"/>
      <c r="D35" s="610"/>
      <c r="E35" s="610"/>
      <c r="F35" s="610"/>
      <c r="G35" s="610"/>
      <c r="H35" s="610"/>
      <c r="I35" s="610"/>
      <c r="J35" s="610"/>
      <c r="K35" s="610"/>
      <c r="L35" s="610"/>
      <c r="M35" s="610"/>
      <c r="N35" s="603" t="s">
        <v>607</v>
      </c>
      <c r="O35" s="610"/>
      <c r="P35" s="610"/>
      <c r="Q35" s="610"/>
      <c r="R35" s="610"/>
      <c r="S35" s="610"/>
      <c r="T35" s="610"/>
      <c r="U35" s="610"/>
      <c r="V35" s="610"/>
      <c r="W35" s="610"/>
      <c r="X35" s="610"/>
      <c r="Y35" s="610"/>
      <c r="Z35" s="610"/>
      <c r="AA35" s="610"/>
      <c r="AB35" s="610"/>
      <c r="AC35" s="610"/>
      <c r="AD35" s="610"/>
      <c r="AE35" s="610"/>
      <c r="AF35" s="610"/>
      <c r="AG35" s="610"/>
      <c r="AH35" s="624"/>
      <c r="AI35" s="624"/>
      <c r="AJ35" s="627"/>
    </row>
    <row r="36" spans="1:36" ht="13.5" customHeight="1">
      <c r="A36" s="588">
        <v>7</v>
      </c>
      <c r="B36" s="604" t="s">
        <v>435</v>
      </c>
      <c r="C36" s="611"/>
      <c r="D36" s="611"/>
      <c r="E36" s="611"/>
      <c r="F36" s="611"/>
      <c r="G36" s="611"/>
      <c r="H36" s="611"/>
      <c r="I36" s="611"/>
      <c r="J36" s="611"/>
      <c r="K36" s="611"/>
      <c r="L36" s="611"/>
      <c r="M36" s="611"/>
      <c r="N36" s="603" t="s">
        <v>515</v>
      </c>
      <c r="O36" s="610"/>
      <c r="P36" s="610"/>
      <c r="Q36" s="610"/>
      <c r="R36" s="610"/>
      <c r="S36" s="610"/>
      <c r="T36" s="610"/>
      <c r="U36" s="610"/>
      <c r="V36" s="610"/>
      <c r="W36" s="610"/>
      <c r="X36" s="610"/>
      <c r="Y36" s="610"/>
      <c r="Z36" s="610"/>
      <c r="AA36" s="610"/>
      <c r="AB36" s="610"/>
      <c r="AC36" s="610"/>
      <c r="AD36" s="610"/>
      <c r="AE36" s="610"/>
      <c r="AF36" s="610"/>
      <c r="AG36" s="610"/>
      <c r="AH36" s="624"/>
      <c r="AI36" s="624"/>
      <c r="AJ36" s="627"/>
    </row>
    <row r="37" spans="1:36" ht="13.5" customHeight="1">
      <c r="A37" s="593"/>
      <c r="B37" s="606"/>
      <c r="C37" s="613"/>
      <c r="D37" s="613"/>
      <c r="E37" s="613"/>
      <c r="F37" s="613"/>
      <c r="G37" s="613"/>
      <c r="H37" s="613"/>
      <c r="I37" s="613"/>
      <c r="J37" s="613"/>
      <c r="K37" s="613"/>
      <c r="L37" s="613"/>
      <c r="M37" s="613"/>
      <c r="N37" s="603" t="s">
        <v>187</v>
      </c>
      <c r="O37" s="610"/>
      <c r="P37" s="610"/>
      <c r="Q37" s="610"/>
      <c r="R37" s="610"/>
      <c r="S37" s="610"/>
      <c r="T37" s="610"/>
      <c r="U37" s="610"/>
      <c r="V37" s="610"/>
      <c r="W37" s="610"/>
      <c r="X37" s="610"/>
      <c r="Y37" s="610"/>
      <c r="Z37" s="610"/>
      <c r="AA37" s="610"/>
      <c r="AB37" s="610"/>
      <c r="AC37" s="610"/>
      <c r="AD37" s="610"/>
      <c r="AE37" s="610"/>
      <c r="AF37" s="610"/>
      <c r="AG37" s="610"/>
      <c r="AH37" s="624"/>
      <c r="AI37" s="624"/>
      <c r="AJ37" s="627"/>
    </row>
    <row r="38" spans="1:36" ht="13.5" customHeight="1">
      <c r="A38" s="589"/>
      <c r="B38" s="605"/>
      <c r="C38" s="612"/>
      <c r="D38" s="612"/>
      <c r="E38" s="612"/>
      <c r="F38" s="612"/>
      <c r="G38" s="612"/>
      <c r="H38" s="612"/>
      <c r="I38" s="612"/>
      <c r="J38" s="612"/>
      <c r="K38" s="612"/>
      <c r="L38" s="612"/>
      <c r="M38" s="612"/>
      <c r="N38" s="603" t="s">
        <v>608</v>
      </c>
      <c r="O38" s="610"/>
      <c r="P38" s="610"/>
      <c r="Q38" s="610"/>
      <c r="R38" s="610"/>
      <c r="S38" s="610"/>
      <c r="T38" s="610"/>
      <c r="U38" s="610"/>
      <c r="V38" s="610"/>
      <c r="W38" s="610"/>
      <c r="X38" s="610"/>
      <c r="Y38" s="610"/>
      <c r="Z38" s="610"/>
      <c r="AA38" s="610"/>
      <c r="AB38" s="610"/>
      <c r="AC38" s="610"/>
      <c r="AD38" s="610"/>
      <c r="AE38" s="610"/>
      <c r="AF38" s="610"/>
      <c r="AG38" s="610"/>
      <c r="AH38" s="624"/>
      <c r="AI38" s="624"/>
      <c r="AJ38" s="627"/>
    </row>
    <row r="39" spans="1:36" ht="13.5" customHeight="1">
      <c r="A39" s="587">
        <v>8</v>
      </c>
      <c r="B39" s="603" t="s">
        <v>605</v>
      </c>
      <c r="C39" s="610"/>
      <c r="D39" s="610"/>
      <c r="E39" s="610"/>
      <c r="F39" s="610"/>
      <c r="G39" s="610"/>
      <c r="H39" s="610"/>
      <c r="I39" s="610"/>
      <c r="J39" s="610"/>
      <c r="K39" s="610"/>
      <c r="L39" s="610"/>
      <c r="M39" s="610"/>
      <c r="N39" s="603" t="s">
        <v>156</v>
      </c>
      <c r="O39" s="610"/>
      <c r="P39" s="610"/>
      <c r="Q39" s="610"/>
      <c r="R39" s="610"/>
      <c r="S39" s="610"/>
      <c r="T39" s="610"/>
      <c r="U39" s="610"/>
      <c r="V39" s="610"/>
      <c r="W39" s="610"/>
      <c r="X39" s="610"/>
      <c r="Y39" s="610"/>
      <c r="Z39" s="610"/>
      <c r="AA39" s="610"/>
      <c r="AB39" s="610"/>
      <c r="AC39" s="610"/>
      <c r="AD39" s="610"/>
      <c r="AE39" s="610"/>
      <c r="AF39" s="610"/>
      <c r="AG39" s="610"/>
      <c r="AH39" s="624"/>
      <c r="AI39" s="624"/>
      <c r="AJ39" s="627"/>
    </row>
    <row r="40" spans="1:36" ht="13.5" customHeight="1">
      <c r="A40" s="587">
        <v>9</v>
      </c>
      <c r="B40" s="603" t="s">
        <v>158</v>
      </c>
      <c r="C40" s="610"/>
      <c r="D40" s="610"/>
      <c r="E40" s="610"/>
      <c r="F40" s="610"/>
      <c r="G40" s="610"/>
      <c r="H40" s="610"/>
      <c r="I40" s="610"/>
      <c r="J40" s="610"/>
      <c r="K40" s="610"/>
      <c r="L40" s="610"/>
      <c r="M40" s="610"/>
      <c r="N40" s="603" t="s">
        <v>160</v>
      </c>
      <c r="O40" s="610"/>
      <c r="P40" s="610"/>
      <c r="Q40" s="610"/>
      <c r="R40" s="610"/>
      <c r="S40" s="610"/>
      <c r="T40" s="610"/>
      <c r="U40" s="610"/>
      <c r="V40" s="610"/>
      <c r="W40" s="610"/>
      <c r="X40" s="610"/>
      <c r="Y40" s="610"/>
      <c r="Z40" s="610"/>
      <c r="AA40" s="610"/>
      <c r="AB40" s="610"/>
      <c r="AC40" s="610"/>
      <c r="AD40" s="610"/>
      <c r="AE40" s="610"/>
      <c r="AF40" s="610"/>
      <c r="AG40" s="610"/>
      <c r="AH40" s="624"/>
      <c r="AI40" s="624"/>
      <c r="AJ40" s="627"/>
    </row>
    <row r="41" spans="1:36" ht="13.5" customHeight="1">
      <c r="A41" s="588">
        <v>10</v>
      </c>
      <c r="B41" s="604" t="s">
        <v>165</v>
      </c>
      <c r="C41" s="611"/>
      <c r="D41" s="611"/>
      <c r="E41" s="611"/>
      <c r="F41" s="611"/>
      <c r="G41" s="611"/>
      <c r="H41" s="611"/>
      <c r="I41" s="611"/>
      <c r="J41" s="611"/>
      <c r="K41" s="611"/>
      <c r="L41" s="611"/>
      <c r="M41" s="611"/>
      <c r="N41" s="603" t="s">
        <v>174</v>
      </c>
      <c r="O41" s="610"/>
      <c r="P41" s="610"/>
      <c r="Q41" s="610"/>
      <c r="R41" s="610"/>
      <c r="S41" s="610"/>
      <c r="T41" s="610"/>
      <c r="U41" s="610"/>
      <c r="V41" s="610"/>
      <c r="W41" s="610"/>
      <c r="X41" s="610"/>
      <c r="Y41" s="610"/>
      <c r="Z41" s="610"/>
      <c r="AA41" s="610"/>
      <c r="AB41" s="610"/>
      <c r="AC41" s="610"/>
      <c r="AD41" s="610"/>
      <c r="AE41" s="610"/>
      <c r="AF41" s="610"/>
      <c r="AG41" s="610"/>
      <c r="AH41" s="624"/>
      <c r="AI41" s="624"/>
      <c r="AJ41" s="627"/>
    </row>
    <row r="42" spans="1:36" ht="13.5" customHeight="1">
      <c r="A42" s="589"/>
      <c r="B42" s="605"/>
      <c r="C42" s="612"/>
      <c r="D42" s="612"/>
      <c r="E42" s="612"/>
      <c r="F42" s="612"/>
      <c r="G42" s="612"/>
      <c r="H42" s="612"/>
      <c r="I42" s="612"/>
      <c r="J42" s="612"/>
      <c r="K42" s="612"/>
      <c r="L42" s="612"/>
      <c r="M42" s="612"/>
      <c r="N42" s="603" t="s">
        <v>93</v>
      </c>
      <c r="O42" s="610"/>
      <c r="P42" s="610"/>
      <c r="Q42" s="610"/>
      <c r="R42" s="610"/>
      <c r="S42" s="610"/>
      <c r="T42" s="610"/>
      <c r="U42" s="610"/>
      <c r="V42" s="610"/>
      <c r="W42" s="610"/>
      <c r="X42" s="610"/>
      <c r="Y42" s="610"/>
      <c r="Z42" s="610"/>
      <c r="AA42" s="610"/>
      <c r="AB42" s="610"/>
      <c r="AC42" s="610"/>
      <c r="AD42" s="610"/>
      <c r="AE42" s="610"/>
      <c r="AF42" s="610"/>
      <c r="AG42" s="610"/>
      <c r="AH42" s="624"/>
      <c r="AI42" s="624"/>
      <c r="AJ42" s="627"/>
    </row>
    <row r="43" spans="1:36" ht="13.5" customHeight="1">
      <c r="A43" s="588">
        <v>11</v>
      </c>
      <c r="B43" s="604" t="s">
        <v>296</v>
      </c>
      <c r="C43" s="611"/>
      <c r="D43" s="611"/>
      <c r="E43" s="611"/>
      <c r="F43" s="611"/>
      <c r="G43" s="611"/>
      <c r="H43" s="611"/>
      <c r="I43" s="611"/>
      <c r="J43" s="611"/>
      <c r="K43" s="611"/>
      <c r="L43" s="611"/>
      <c r="M43" s="611"/>
      <c r="N43" s="603" t="s">
        <v>72</v>
      </c>
      <c r="O43" s="610"/>
      <c r="P43" s="610"/>
      <c r="Q43" s="610"/>
      <c r="R43" s="610"/>
      <c r="S43" s="610"/>
      <c r="T43" s="610"/>
      <c r="U43" s="610"/>
      <c r="V43" s="610"/>
      <c r="W43" s="610"/>
      <c r="X43" s="610"/>
      <c r="Y43" s="610"/>
      <c r="Z43" s="610"/>
      <c r="AA43" s="610"/>
      <c r="AB43" s="610"/>
      <c r="AC43" s="610"/>
      <c r="AD43" s="610"/>
      <c r="AE43" s="610"/>
      <c r="AF43" s="610"/>
      <c r="AG43" s="610"/>
      <c r="AH43" s="624"/>
      <c r="AI43" s="624"/>
      <c r="AJ43" s="627"/>
    </row>
    <row r="44" spans="1:36" ht="13.5" customHeight="1">
      <c r="A44" s="593"/>
      <c r="B44" s="606" t="s">
        <v>619</v>
      </c>
      <c r="C44" s="613"/>
      <c r="D44" s="613"/>
      <c r="E44" s="613"/>
      <c r="F44" s="613"/>
      <c r="G44" s="613"/>
      <c r="H44" s="613"/>
      <c r="I44" s="613"/>
      <c r="J44" s="613"/>
      <c r="K44" s="613"/>
      <c r="L44" s="613"/>
      <c r="M44" s="613"/>
      <c r="N44" s="603" t="s">
        <v>136</v>
      </c>
      <c r="O44" s="610"/>
      <c r="P44" s="610"/>
      <c r="Q44" s="610"/>
      <c r="R44" s="610"/>
      <c r="S44" s="610"/>
      <c r="T44" s="610"/>
      <c r="U44" s="610"/>
      <c r="V44" s="610"/>
      <c r="W44" s="610"/>
      <c r="X44" s="610"/>
      <c r="Y44" s="610"/>
      <c r="Z44" s="610"/>
      <c r="AA44" s="610"/>
      <c r="AB44" s="610"/>
      <c r="AC44" s="610"/>
      <c r="AD44" s="610"/>
      <c r="AE44" s="610"/>
      <c r="AF44" s="610"/>
      <c r="AG44" s="610"/>
      <c r="AH44" s="624"/>
      <c r="AI44" s="624"/>
      <c r="AJ44" s="627"/>
    </row>
    <row r="45" spans="1:36" ht="13.5" customHeight="1">
      <c r="A45" s="589"/>
      <c r="B45" s="605"/>
      <c r="C45" s="612"/>
      <c r="D45" s="612"/>
      <c r="E45" s="612"/>
      <c r="F45" s="612"/>
      <c r="G45" s="612"/>
      <c r="H45" s="612"/>
      <c r="I45" s="612"/>
      <c r="J45" s="612"/>
      <c r="K45" s="612"/>
      <c r="L45" s="612"/>
      <c r="M45" s="612"/>
      <c r="N45" s="603" t="s">
        <v>172</v>
      </c>
      <c r="O45" s="610"/>
      <c r="P45" s="610"/>
      <c r="Q45" s="610"/>
      <c r="R45" s="610"/>
      <c r="S45" s="610"/>
      <c r="T45" s="610"/>
      <c r="U45" s="610"/>
      <c r="V45" s="610"/>
      <c r="W45" s="610"/>
      <c r="X45" s="610"/>
      <c r="Y45" s="610"/>
      <c r="Z45" s="610"/>
      <c r="AA45" s="610"/>
      <c r="AB45" s="610"/>
      <c r="AC45" s="610"/>
      <c r="AD45" s="610"/>
      <c r="AE45" s="610"/>
      <c r="AF45" s="610"/>
      <c r="AG45" s="610"/>
      <c r="AH45" s="624"/>
      <c r="AI45" s="624"/>
      <c r="AJ45" s="627"/>
    </row>
    <row r="46" spans="1:36" ht="13.5" customHeight="1">
      <c r="A46" s="588">
        <v>12</v>
      </c>
      <c r="B46" s="604" t="s">
        <v>131</v>
      </c>
      <c r="C46" s="611"/>
      <c r="D46" s="611"/>
      <c r="E46" s="611"/>
      <c r="F46" s="611"/>
      <c r="G46" s="611"/>
      <c r="H46" s="611"/>
      <c r="I46" s="611"/>
      <c r="J46" s="611"/>
      <c r="K46" s="611"/>
      <c r="L46" s="611"/>
      <c r="M46" s="611"/>
      <c r="N46" s="603" t="s">
        <v>134</v>
      </c>
      <c r="O46" s="610"/>
      <c r="P46" s="610"/>
      <c r="Q46" s="610"/>
      <c r="R46" s="610"/>
      <c r="S46" s="610"/>
      <c r="T46" s="610"/>
      <c r="U46" s="610"/>
      <c r="V46" s="610"/>
      <c r="W46" s="610"/>
      <c r="X46" s="610"/>
      <c r="Y46" s="610"/>
      <c r="Z46" s="610"/>
      <c r="AA46" s="610"/>
      <c r="AB46" s="610"/>
      <c r="AC46" s="610"/>
      <c r="AD46" s="610"/>
      <c r="AE46" s="610"/>
      <c r="AF46" s="610"/>
      <c r="AG46" s="610"/>
      <c r="AH46" s="624"/>
      <c r="AI46" s="624"/>
      <c r="AJ46" s="627"/>
    </row>
    <row r="47" spans="1:36" ht="13.5" customHeight="1">
      <c r="A47" s="593"/>
      <c r="B47" s="606"/>
      <c r="C47" s="613"/>
      <c r="D47" s="613"/>
      <c r="E47" s="613"/>
      <c r="F47" s="613"/>
      <c r="G47" s="613"/>
      <c r="H47" s="613"/>
      <c r="I47" s="613"/>
      <c r="J47" s="613"/>
      <c r="K47" s="613"/>
      <c r="L47" s="613"/>
      <c r="M47" s="613"/>
      <c r="N47" s="603" t="s">
        <v>136</v>
      </c>
      <c r="O47" s="610"/>
      <c r="P47" s="610"/>
      <c r="Q47" s="610"/>
      <c r="R47" s="610"/>
      <c r="S47" s="610"/>
      <c r="T47" s="610"/>
      <c r="U47" s="610"/>
      <c r="V47" s="610"/>
      <c r="W47" s="610"/>
      <c r="X47" s="610"/>
      <c r="Y47" s="610"/>
      <c r="Z47" s="610"/>
      <c r="AA47" s="610"/>
      <c r="AB47" s="610"/>
      <c r="AC47" s="610"/>
      <c r="AD47" s="610"/>
      <c r="AE47" s="610"/>
      <c r="AF47" s="610"/>
      <c r="AG47" s="610"/>
      <c r="AH47" s="624"/>
      <c r="AI47" s="624"/>
      <c r="AJ47" s="627"/>
    </row>
    <row r="48" spans="1:36" ht="13.5" customHeight="1">
      <c r="A48" s="589"/>
      <c r="B48" s="605"/>
      <c r="C48" s="612"/>
      <c r="D48" s="612"/>
      <c r="E48" s="612"/>
      <c r="F48" s="612"/>
      <c r="G48" s="612"/>
      <c r="H48" s="612"/>
      <c r="I48" s="612"/>
      <c r="J48" s="612"/>
      <c r="K48" s="612"/>
      <c r="L48" s="612"/>
      <c r="M48" s="612"/>
      <c r="N48" s="603" t="s">
        <v>137</v>
      </c>
      <c r="O48" s="610"/>
      <c r="P48" s="610"/>
      <c r="Q48" s="610"/>
      <c r="R48" s="610"/>
      <c r="S48" s="610"/>
      <c r="T48" s="610"/>
      <c r="U48" s="610"/>
      <c r="V48" s="610"/>
      <c r="W48" s="610"/>
      <c r="X48" s="610"/>
      <c r="Y48" s="610"/>
      <c r="Z48" s="610"/>
      <c r="AA48" s="610"/>
      <c r="AB48" s="610"/>
      <c r="AC48" s="610"/>
      <c r="AD48" s="610"/>
      <c r="AE48" s="610"/>
      <c r="AF48" s="610"/>
      <c r="AG48" s="610"/>
      <c r="AH48" s="624"/>
      <c r="AI48" s="624"/>
      <c r="AJ48" s="627"/>
    </row>
    <row r="49" spans="1:39" ht="13.5" customHeight="1">
      <c r="A49" s="588">
        <v>13</v>
      </c>
      <c r="B49" s="604" t="s">
        <v>621</v>
      </c>
      <c r="C49" s="611"/>
      <c r="D49" s="611"/>
      <c r="E49" s="611"/>
      <c r="F49" s="611"/>
      <c r="G49" s="611"/>
      <c r="H49" s="611"/>
      <c r="I49" s="611"/>
      <c r="J49" s="611"/>
      <c r="K49" s="611"/>
      <c r="L49" s="611"/>
      <c r="M49" s="611"/>
      <c r="N49" s="603" t="s">
        <v>252</v>
      </c>
      <c r="O49" s="610"/>
      <c r="P49" s="610"/>
      <c r="Q49" s="610"/>
      <c r="R49" s="610"/>
      <c r="S49" s="610"/>
      <c r="T49" s="610"/>
      <c r="U49" s="610"/>
      <c r="V49" s="610"/>
      <c r="W49" s="610"/>
      <c r="X49" s="610"/>
      <c r="Y49" s="610"/>
      <c r="Z49" s="610"/>
      <c r="AA49" s="610"/>
      <c r="AB49" s="610"/>
      <c r="AC49" s="610"/>
      <c r="AD49" s="610"/>
      <c r="AE49" s="610"/>
      <c r="AF49" s="610"/>
      <c r="AG49" s="610"/>
      <c r="AH49" s="624"/>
      <c r="AI49" s="624"/>
      <c r="AJ49" s="627"/>
      <c r="AL49" s="634" t="s">
        <v>627</v>
      </c>
    </row>
    <row r="50" spans="1:39" ht="13.5" customHeight="1">
      <c r="A50" s="593"/>
      <c r="B50" s="606" t="s">
        <v>26</v>
      </c>
      <c r="C50" s="613"/>
      <c r="D50" s="613"/>
      <c r="E50" s="613"/>
      <c r="F50" s="613"/>
      <c r="G50" s="613"/>
      <c r="H50" s="613"/>
      <c r="I50" s="613"/>
      <c r="J50" s="613"/>
      <c r="K50" s="613"/>
      <c r="L50" s="613"/>
      <c r="M50" s="613"/>
      <c r="N50" s="603" t="s">
        <v>197</v>
      </c>
      <c r="O50" s="610"/>
      <c r="P50" s="610"/>
      <c r="Q50" s="610"/>
      <c r="R50" s="610"/>
      <c r="S50" s="610"/>
      <c r="T50" s="610"/>
      <c r="U50" s="610"/>
      <c r="V50" s="610"/>
      <c r="W50" s="610"/>
      <c r="X50" s="610"/>
      <c r="Y50" s="610"/>
      <c r="Z50" s="610"/>
      <c r="AA50" s="610"/>
      <c r="AB50" s="610"/>
      <c r="AC50" s="610"/>
      <c r="AD50" s="610"/>
      <c r="AE50" s="610"/>
      <c r="AF50" s="610"/>
      <c r="AG50" s="610"/>
      <c r="AH50" s="624"/>
      <c r="AI50" s="624"/>
      <c r="AJ50" s="627"/>
      <c r="AL50" s="634" t="s">
        <v>627</v>
      </c>
    </row>
    <row r="51" spans="1:39" ht="13.5" customHeight="1">
      <c r="A51" s="593"/>
      <c r="B51" s="606"/>
      <c r="C51" s="613"/>
      <c r="D51" s="613"/>
      <c r="E51" s="613"/>
      <c r="F51" s="613"/>
      <c r="G51" s="613"/>
      <c r="H51" s="613"/>
      <c r="I51" s="613"/>
      <c r="J51" s="613"/>
      <c r="K51" s="613"/>
      <c r="L51" s="613"/>
      <c r="M51" s="613"/>
      <c r="N51" s="603" t="s">
        <v>140</v>
      </c>
      <c r="O51" s="610"/>
      <c r="P51" s="610"/>
      <c r="Q51" s="610"/>
      <c r="R51" s="610"/>
      <c r="S51" s="610"/>
      <c r="T51" s="610"/>
      <c r="U51" s="610"/>
      <c r="V51" s="610"/>
      <c r="W51" s="610"/>
      <c r="X51" s="610"/>
      <c r="Y51" s="610"/>
      <c r="Z51" s="610"/>
      <c r="AA51" s="610"/>
      <c r="AB51" s="610"/>
      <c r="AC51" s="610"/>
      <c r="AD51" s="610"/>
      <c r="AE51" s="610"/>
      <c r="AF51" s="610"/>
      <c r="AG51" s="610"/>
      <c r="AH51" s="624"/>
      <c r="AI51" s="624"/>
      <c r="AJ51" s="627"/>
      <c r="AL51" s="634" t="s">
        <v>627</v>
      </c>
    </row>
    <row r="52" spans="1:39" ht="13.5" customHeight="1">
      <c r="A52" s="593"/>
      <c r="B52" s="606"/>
      <c r="C52" s="613"/>
      <c r="D52" s="613"/>
      <c r="E52" s="613"/>
      <c r="F52" s="613"/>
      <c r="G52" s="613"/>
      <c r="H52" s="613"/>
      <c r="I52" s="613"/>
      <c r="J52" s="613"/>
      <c r="K52" s="613"/>
      <c r="L52" s="613"/>
      <c r="M52" s="613"/>
      <c r="N52" s="603" t="s">
        <v>609</v>
      </c>
      <c r="O52" s="610"/>
      <c r="P52" s="610"/>
      <c r="Q52" s="610"/>
      <c r="R52" s="610"/>
      <c r="S52" s="610"/>
      <c r="T52" s="610"/>
      <c r="U52" s="610"/>
      <c r="V52" s="610"/>
      <c r="W52" s="610"/>
      <c r="X52" s="610"/>
      <c r="Y52" s="610"/>
      <c r="Z52" s="610"/>
      <c r="AA52" s="610"/>
      <c r="AB52" s="610"/>
      <c r="AC52" s="610"/>
      <c r="AD52" s="610"/>
      <c r="AE52" s="610"/>
      <c r="AF52" s="610"/>
      <c r="AG52" s="610"/>
      <c r="AH52" s="624"/>
      <c r="AI52" s="624"/>
      <c r="AJ52" s="627"/>
      <c r="AL52" s="634" t="s">
        <v>627</v>
      </c>
    </row>
    <row r="53" spans="1:39" ht="13.5" customHeight="1">
      <c r="A53" s="593"/>
      <c r="B53" s="606"/>
      <c r="C53" s="613"/>
      <c r="D53" s="613"/>
      <c r="E53" s="613"/>
      <c r="F53" s="613"/>
      <c r="G53" s="613"/>
      <c r="H53" s="613"/>
      <c r="I53" s="613"/>
      <c r="J53" s="613"/>
      <c r="K53" s="613"/>
      <c r="L53" s="613"/>
      <c r="M53" s="613"/>
      <c r="N53" s="603" t="s">
        <v>141</v>
      </c>
      <c r="O53" s="610"/>
      <c r="P53" s="610"/>
      <c r="Q53" s="610"/>
      <c r="R53" s="610"/>
      <c r="S53" s="610"/>
      <c r="T53" s="610"/>
      <c r="U53" s="610"/>
      <c r="V53" s="610"/>
      <c r="W53" s="610"/>
      <c r="X53" s="610"/>
      <c r="Y53" s="610"/>
      <c r="Z53" s="610"/>
      <c r="AA53" s="610"/>
      <c r="AB53" s="610"/>
      <c r="AC53" s="610"/>
      <c r="AD53" s="610"/>
      <c r="AE53" s="610"/>
      <c r="AF53" s="610"/>
      <c r="AG53" s="610"/>
      <c r="AH53" s="624"/>
      <c r="AI53" s="624"/>
      <c r="AJ53" s="627"/>
      <c r="AL53" s="634" t="s">
        <v>627</v>
      </c>
    </row>
    <row r="54" spans="1:39" ht="13.5" customHeight="1">
      <c r="A54" s="593"/>
      <c r="B54" s="606"/>
      <c r="C54" s="613"/>
      <c r="D54" s="613"/>
      <c r="E54" s="613"/>
      <c r="F54" s="613"/>
      <c r="G54" s="613"/>
      <c r="H54" s="613"/>
      <c r="I54" s="613"/>
      <c r="J54" s="613"/>
      <c r="K54" s="613"/>
      <c r="L54" s="613"/>
      <c r="M54" s="613"/>
      <c r="N54" s="603" t="s">
        <v>145</v>
      </c>
      <c r="O54" s="610"/>
      <c r="P54" s="610"/>
      <c r="Q54" s="610"/>
      <c r="R54" s="610"/>
      <c r="S54" s="610"/>
      <c r="T54" s="610"/>
      <c r="U54" s="610"/>
      <c r="V54" s="610"/>
      <c r="W54" s="610"/>
      <c r="X54" s="610"/>
      <c r="Y54" s="610"/>
      <c r="Z54" s="610"/>
      <c r="AA54" s="610"/>
      <c r="AB54" s="610"/>
      <c r="AC54" s="610"/>
      <c r="AD54" s="610"/>
      <c r="AE54" s="610"/>
      <c r="AF54" s="610"/>
      <c r="AG54" s="610"/>
      <c r="AH54" s="624"/>
      <c r="AI54" s="624"/>
      <c r="AJ54" s="627"/>
      <c r="AL54" s="634" t="s">
        <v>627</v>
      </c>
    </row>
    <row r="55" spans="1:39" ht="13.5" customHeight="1">
      <c r="A55" s="589"/>
      <c r="B55" s="605"/>
      <c r="C55" s="612"/>
      <c r="D55" s="612"/>
      <c r="E55" s="612"/>
      <c r="F55" s="612"/>
      <c r="G55" s="612"/>
      <c r="H55" s="612"/>
      <c r="I55" s="612"/>
      <c r="J55" s="612"/>
      <c r="K55" s="612"/>
      <c r="L55" s="612"/>
      <c r="M55" s="612"/>
      <c r="N55" s="603" t="s">
        <v>610</v>
      </c>
      <c r="O55" s="610"/>
      <c r="P55" s="610"/>
      <c r="Q55" s="610"/>
      <c r="R55" s="610"/>
      <c r="S55" s="610"/>
      <c r="T55" s="610"/>
      <c r="U55" s="610"/>
      <c r="V55" s="610"/>
      <c r="W55" s="610"/>
      <c r="X55" s="610"/>
      <c r="Y55" s="610"/>
      <c r="Z55" s="610"/>
      <c r="AA55" s="610"/>
      <c r="AB55" s="610"/>
      <c r="AC55" s="610"/>
      <c r="AD55" s="610"/>
      <c r="AE55" s="610"/>
      <c r="AF55" s="610"/>
      <c r="AG55" s="610"/>
      <c r="AH55" s="624"/>
      <c r="AI55" s="624"/>
      <c r="AJ55" s="627"/>
      <c r="AL55" s="634" t="s">
        <v>627</v>
      </c>
    </row>
    <row r="56" spans="1:39" ht="13.5" customHeight="1">
      <c r="A56" s="588">
        <v>14</v>
      </c>
      <c r="B56" s="604" t="s">
        <v>148</v>
      </c>
      <c r="C56" s="611"/>
      <c r="D56" s="611"/>
      <c r="E56" s="611"/>
      <c r="F56" s="611"/>
      <c r="G56" s="611"/>
      <c r="H56" s="611"/>
      <c r="I56" s="611"/>
      <c r="J56" s="611"/>
      <c r="K56" s="611"/>
      <c r="L56" s="611"/>
      <c r="M56" s="611"/>
      <c r="N56" s="603" t="s">
        <v>150</v>
      </c>
      <c r="O56" s="610"/>
      <c r="P56" s="610"/>
      <c r="Q56" s="610"/>
      <c r="R56" s="610"/>
      <c r="S56" s="610"/>
      <c r="T56" s="610"/>
      <c r="U56" s="610"/>
      <c r="V56" s="610"/>
      <c r="W56" s="610"/>
      <c r="X56" s="610"/>
      <c r="Y56" s="610"/>
      <c r="Z56" s="610"/>
      <c r="AA56" s="610"/>
      <c r="AB56" s="610"/>
      <c r="AC56" s="610"/>
      <c r="AD56" s="610"/>
      <c r="AE56" s="610"/>
      <c r="AF56" s="610"/>
      <c r="AG56" s="610"/>
      <c r="AH56" s="624"/>
      <c r="AI56" s="624"/>
      <c r="AJ56" s="627"/>
    </row>
    <row r="57" spans="1:39" ht="13.5" customHeight="1">
      <c r="A57" s="593"/>
      <c r="B57" s="606"/>
      <c r="C57" s="613"/>
      <c r="D57" s="613"/>
      <c r="E57" s="613"/>
      <c r="F57" s="613"/>
      <c r="G57" s="613"/>
      <c r="H57" s="613"/>
      <c r="I57" s="613"/>
      <c r="J57" s="613"/>
      <c r="K57" s="613"/>
      <c r="L57" s="613"/>
      <c r="M57" s="613"/>
      <c r="N57" s="603" t="s">
        <v>152</v>
      </c>
      <c r="O57" s="610"/>
      <c r="P57" s="610"/>
      <c r="Q57" s="610"/>
      <c r="R57" s="610"/>
      <c r="S57" s="610"/>
      <c r="T57" s="610"/>
      <c r="U57" s="610"/>
      <c r="V57" s="610"/>
      <c r="W57" s="610"/>
      <c r="X57" s="610"/>
      <c r="Y57" s="610"/>
      <c r="Z57" s="610"/>
      <c r="AA57" s="610"/>
      <c r="AB57" s="610"/>
      <c r="AC57" s="610"/>
      <c r="AD57" s="610"/>
      <c r="AE57" s="610"/>
      <c r="AF57" s="610"/>
      <c r="AG57" s="610"/>
      <c r="AH57" s="624"/>
      <c r="AI57" s="624"/>
      <c r="AJ57" s="627"/>
    </row>
    <row r="58" spans="1:39" ht="13.5" customHeight="1">
      <c r="A58" s="593"/>
      <c r="B58" s="606"/>
      <c r="C58" s="613"/>
      <c r="D58" s="613"/>
      <c r="E58" s="613"/>
      <c r="F58" s="613"/>
      <c r="G58" s="613"/>
      <c r="H58" s="613"/>
      <c r="I58" s="613"/>
      <c r="J58" s="613"/>
      <c r="K58" s="613"/>
      <c r="L58" s="613"/>
      <c r="M58" s="613"/>
      <c r="N58" s="603" t="s">
        <v>611</v>
      </c>
      <c r="O58" s="610"/>
      <c r="P58" s="610"/>
      <c r="Q58" s="610"/>
      <c r="R58" s="610"/>
      <c r="S58" s="610"/>
      <c r="T58" s="610"/>
      <c r="U58" s="610"/>
      <c r="V58" s="610"/>
      <c r="W58" s="610"/>
      <c r="X58" s="610"/>
      <c r="Y58" s="610"/>
      <c r="Z58" s="610"/>
      <c r="AA58" s="610"/>
      <c r="AB58" s="610"/>
      <c r="AC58" s="610"/>
      <c r="AD58" s="610"/>
      <c r="AE58" s="610"/>
      <c r="AF58" s="610"/>
      <c r="AG58" s="610"/>
      <c r="AH58" s="624"/>
      <c r="AI58" s="624"/>
      <c r="AJ58" s="627"/>
      <c r="AL58" s="634" t="s">
        <v>626</v>
      </c>
    </row>
    <row r="59" spans="1:39" ht="13.5" customHeight="1">
      <c r="A59" s="589"/>
      <c r="B59" s="605"/>
      <c r="C59" s="612"/>
      <c r="D59" s="612"/>
      <c r="E59" s="612"/>
      <c r="F59" s="612"/>
      <c r="G59" s="612"/>
      <c r="H59" s="612"/>
      <c r="I59" s="612"/>
      <c r="J59" s="612"/>
      <c r="K59" s="612"/>
      <c r="L59" s="612"/>
      <c r="M59" s="612"/>
      <c r="N59" s="603" t="s">
        <v>155</v>
      </c>
      <c r="O59" s="610"/>
      <c r="P59" s="610"/>
      <c r="Q59" s="610"/>
      <c r="R59" s="610"/>
      <c r="S59" s="610"/>
      <c r="T59" s="610"/>
      <c r="U59" s="610"/>
      <c r="V59" s="610"/>
      <c r="W59" s="610"/>
      <c r="X59" s="610"/>
      <c r="Y59" s="610"/>
      <c r="Z59" s="610"/>
      <c r="AA59" s="610"/>
      <c r="AB59" s="610"/>
      <c r="AC59" s="610"/>
      <c r="AD59" s="610"/>
      <c r="AE59" s="610"/>
      <c r="AF59" s="610"/>
      <c r="AG59" s="610"/>
      <c r="AH59" s="624"/>
      <c r="AI59" s="624"/>
      <c r="AJ59" s="627"/>
    </row>
    <row r="60" spans="1:39" ht="6" customHeight="1">
      <c r="A60" s="590"/>
      <c r="B60" s="601"/>
      <c r="C60" s="601"/>
      <c r="D60" s="601"/>
      <c r="E60" s="601"/>
      <c r="F60" s="601"/>
      <c r="G60" s="601"/>
      <c r="H60" s="601"/>
      <c r="I60" s="601"/>
      <c r="J60" s="601"/>
      <c r="K60" s="618"/>
      <c r="L60" s="618"/>
      <c r="M60" s="618"/>
      <c r="N60" s="618"/>
      <c r="O60" s="618"/>
      <c r="P60" s="618"/>
      <c r="Q60" s="618"/>
      <c r="R60" s="618"/>
      <c r="S60" s="618"/>
      <c r="T60" s="618"/>
      <c r="U60" s="618"/>
      <c r="V60" s="618"/>
      <c r="W60" s="618"/>
      <c r="X60" s="618"/>
      <c r="Y60" s="618"/>
      <c r="Z60" s="618"/>
      <c r="AA60" s="618"/>
      <c r="AB60" s="618"/>
      <c r="AC60" s="618"/>
      <c r="AD60" s="618"/>
      <c r="AE60" s="618"/>
      <c r="AF60" s="618"/>
      <c r="AG60" s="618"/>
      <c r="AH60" s="618"/>
      <c r="AI60" s="618"/>
      <c r="AJ60" s="632"/>
      <c r="AK60" s="616"/>
      <c r="AL60" s="616"/>
    </row>
    <row r="61" spans="1:39" ht="13.5" customHeight="1">
      <c r="A61" s="591"/>
      <c r="B61" s="583" t="s">
        <v>162</v>
      </c>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29"/>
      <c r="AK61" s="616"/>
      <c r="AL61" s="616"/>
    </row>
    <row r="62" spans="1:39" ht="6" customHeight="1">
      <c r="A62" s="591"/>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29"/>
      <c r="AK62" s="616"/>
      <c r="AL62" s="616"/>
    </row>
    <row r="63" spans="1:39" ht="13.5" customHeight="1">
      <c r="A63" s="591"/>
      <c r="D63" s="615" t="s">
        <v>185</v>
      </c>
      <c r="E63" s="615"/>
      <c r="G63" s="583" t="s">
        <v>89</v>
      </c>
      <c r="I63" s="583" t="s">
        <v>236</v>
      </c>
      <c r="K63" s="616" t="s">
        <v>36</v>
      </c>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29"/>
      <c r="AK63" s="616"/>
      <c r="AL63" s="616"/>
      <c r="AM63" s="634" t="s">
        <v>471</v>
      </c>
    </row>
    <row r="64" spans="1:39" ht="13.5" customHeight="1">
      <c r="A64" s="591"/>
      <c r="K64" s="616"/>
      <c r="L64" s="616"/>
      <c r="M64" s="616"/>
      <c r="N64" s="616"/>
      <c r="O64" s="616"/>
      <c r="P64" s="616"/>
      <c r="Q64" s="616"/>
      <c r="R64" s="616"/>
      <c r="T64" s="622" t="s">
        <v>170</v>
      </c>
      <c r="U64" s="298"/>
      <c r="V64" s="298"/>
      <c r="W64" s="298"/>
      <c r="X64" s="298"/>
      <c r="Y64" s="298"/>
      <c r="Z64" s="298"/>
      <c r="AA64" s="298"/>
      <c r="AB64" s="298"/>
      <c r="AC64" s="616"/>
      <c r="AD64" s="617"/>
      <c r="AE64" s="617"/>
      <c r="AF64" s="617"/>
      <c r="AG64" s="617"/>
      <c r="AH64" s="617"/>
      <c r="AI64" s="616"/>
      <c r="AJ64" s="629"/>
      <c r="AK64" s="616"/>
      <c r="AL64" s="616"/>
      <c r="AM64" s="634" t="s">
        <v>288</v>
      </c>
    </row>
    <row r="65" spans="1:39" ht="13.5" customHeight="1">
      <c r="A65" s="591"/>
      <c r="K65" s="616"/>
      <c r="L65" s="616"/>
      <c r="M65" s="616"/>
      <c r="N65" s="616"/>
      <c r="O65" s="616"/>
      <c r="P65" s="616"/>
      <c r="Q65" s="616"/>
      <c r="R65" s="616"/>
      <c r="S65" s="616" t="s">
        <v>265</v>
      </c>
      <c r="T65" s="622" t="s">
        <v>535</v>
      </c>
      <c r="U65" s="298"/>
      <c r="V65" s="298"/>
      <c r="W65" s="298"/>
      <c r="X65" s="298"/>
      <c r="Y65" s="298"/>
      <c r="Z65" s="298"/>
      <c r="AA65" s="298"/>
      <c r="AB65" s="298"/>
      <c r="AC65" s="616"/>
      <c r="AD65" s="617" t="str">
        <f>IF(AD64="","",VLOOKUP(AD64,入力シート!$E$37:$J$42,5,0))</f>
        <v/>
      </c>
      <c r="AE65" s="617"/>
      <c r="AF65" s="617"/>
      <c r="AG65" s="617"/>
      <c r="AH65" s="617"/>
      <c r="AI65" s="616" t="s">
        <v>27</v>
      </c>
      <c r="AJ65" s="629"/>
      <c r="AK65" s="616"/>
      <c r="AL65" s="616"/>
      <c r="AM65" s="634" t="s">
        <v>493</v>
      </c>
    </row>
    <row r="66" spans="1:39" ht="6" customHeight="1">
      <c r="A66" s="592"/>
      <c r="B66" s="602"/>
      <c r="C66" s="602"/>
      <c r="D66" s="602"/>
      <c r="E66" s="602"/>
      <c r="F66" s="602"/>
      <c r="G66" s="602"/>
      <c r="H66" s="602"/>
      <c r="I66" s="602"/>
      <c r="J66" s="602"/>
      <c r="K66" s="619"/>
      <c r="L66" s="619"/>
      <c r="M66" s="619"/>
      <c r="N66" s="619"/>
      <c r="O66" s="619"/>
      <c r="P66" s="619"/>
      <c r="Q66" s="619"/>
      <c r="R66" s="619"/>
      <c r="S66" s="619"/>
      <c r="T66" s="619"/>
      <c r="U66" s="619"/>
      <c r="V66" s="619"/>
      <c r="W66" s="619"/>
      <c r="X66" s="619"/>
      <c r="Y66" s="619"/>
      <c r="Z66" s="619"/>
      <c r="AA66" s="619"/>
      <c r="AB66" s="619"/>
      <c r="AC66" s="619"/>
      <c r="AD66" s="619"/>
      <c r="AE66" s="619"/>
      <c r="AF66" s="619"/>
      <c r="AG66" s="619"/>
      <c r="AH66" s="619"/>
      <c r="AI66" s="619"/>
      <c r="AJ66" s="633"/>
      <c r="AK66" s="616"/>
      <c r="AL66" s="616"/>
    </row>
    <row r="67" spans="1:39" ht="13.5" customHeight="1">
      <c r="K67" s="616"/>
      <c r="L67" s="616"/>
      <c r="M67" s="616"/>
      <c r="N67" s="616"/>
      <c r="O67" s="616"/>
      <c r="P67" s="616"/>
      <c r="Q67" s="616"/>
      <c r="R67" s="616"/>
      <c r="S67" s="616"/>
      <c r="T67" s="616"/>
      <c r="U67" s="616"/>
      <c r="V67" s="616"/>
      <c r="W67" s="616"/>
      <c r="X67" s="616"/>
      <c r="Y67" s="616"/>
      <c r="Z67" s="616"/>
      <c r="AA67" s="616"/>
      <c r="AB67" s="616"/>
      <c r="AC67" s="616"/>
      <c r="AD67" s="616"/>
      <c r="AE67" s="616"/>
      <c r="AF67" s="616"/>
      <c r="AG67" s="616"/>
      <c r="AH67" s="616"/>
      <c r="AI67" s="616"/>
      <c r="AJ67" s="616"/>
      <c r="AK67" s="616"/>
      <c r="AL67" s="616"/>
    </row>
  </sheetData>
  <mergeCells count="152">
    <mergeCell ref="A1:AJ1"/>
    <mergeCell ref="A3:AJ3"/>
    <mergeCell ref="A4:M4"/>
    <mergeCell ref="N4:AG4"/>
    <mergeCell ref="AH4:AJ4"/>
    <mergeCell ref="B5:M5"/>
    <mergeCell ref="N5:AG5"/>
    <mergeCell ref="AH5:AJ5"/>
    <mergeCell ref="B6:M6"/>
    <mergeCell ref="N6:AG6"/>
    <mergeCell ref="AH6:AJ6"/>
    <mergeCell ref="B7:M7"/>
    <mergeCell ref="N7:AG7"/>
    <mergeCell ref="B8:M8"/>
    <mergeCell ref="N8:AG8"/>
    <mergeCell ref="B9:M9"/>
    <mergeCell ref="N9:AG9"/>
    <mergeCell ref="AH9:AJ9"/>
    <mergeCell ref="B10:M10"/>
    <mergeCell ref="N10:AG10"/>
    <mergeCell ref="AH10:AJ10"/>
    <mergeCell ref="B11:M11"/>
    <mergeCell ref="N11:AG11"/>
    <mergeCell ref="AH11:AJ11"/>
    <mergeCell ref="B12:M12"/>
    <mergeCell ref="N12:AG12"/>
    <mergeCell ref="AH12:AJ12"/>
    <mergeCell ref="B13:M13"/>
    <mergeCell ref="N13:AG13"/>
    <mergeCell ref="AH13:AJ13"/>
    <mergeCell ref="B14:M14"/>
    <mergeCell ref="N14:AG14"/>
    <mergeCell ref="B15:M15"/>
    <mergeCell ref="N15:AG15"/>
    <mergeCell ref="B16:M16"/>
    <mergeCell ref="N16:AG16"/>
    <mergeCell ref="AH16:AJ16"/>
    <mergeCell ref="B17:M17"/>
    <mergeCell ref="N17:AG17"/>
    <mergeCell ref="AH17:AJ17"/>
    <mergeCell ref="B18:M18"/>
    <mergeCell ref="N18:AG18"/>
    <mergeCell ref="AH18:AJ18"/>
    <mergeCell ref="D22:E22"/>
    <mergeCell ref="T23:AB23"/>
    <mergeCell ref="AD23:AH23"/>
    <mergeCell ref="T24:AB24"/>
    <mergeCell ref="AD24:AH24"/>
    <mergeCell ref="A27:AJ27"/>
    <mergeCell ref="A28:M28"/>
    <mergeCell ref="N28:AG28"/>
    <mergeCell ref="AH28:AJ28"/>
    <mergeCell ref="B29:M29"/>
    <mergeCell ref="N29:AG29"/>
    <mergeCell ref="AH29:AJ29"/>
    <mergeCell ref="B30:M30"/>
    <mergeCell ref="N30:AG30"/>
    <mergeCell ref="AH30:AJ30"/>
    <mergeCell ref="B31:M31"/>
    <mergeCell ref="N31:AG31"/>
    <mergeCell ref="AH31:AJ31"/>
    <mergeCell ref="B32:M32"/>
    <mergeCell ref="N32:AG32"/>
    <mergeCell ref="AH32:AJ32"/>
    <mergeCell ref="B33:M33"/>
    <mergeCell ref="N33:AG33"/>
    <mergeCell ref="AH33:AJ33"/>
    <mergeCell ref="B34:M34"/>
    <mergeCell ref="N34:AG34"/>
    <mergeCell ref="AH34:AJ34"/>
    <mergeCell ref="B35:M35"/>
    <mergeCell ref="N35:AG35"/>
    <mergeCell ref="AH35:AJ35"/>
    <mergeCell ref="B36:M36"/>
    <mergeCell ref="N36:AG36"/>
    <mergeCell ref="AH36:AJ36"/>
    <mergeCell ref="B37:M37"/>
    <mergeCell ref="N37:AG37"/>
    <mergeCell ref="AH37:AJ37"/>
    <mergeCell ref="B38:M38"/>
    <mergeCell ref="N38:AG38"/>
    <mergeCell ref="AH38:AJ38"/>
    <mergeCell ref="B39:M39"/>
    <mergeCell ref="N39:AG39"/>
    <mergeCell ref="AH39:AJ39"/>
    <mergeCell ref="B40:M40"/>
    <mergeCell ref="N40:AG40"/>
    <mergeCell ref="AH40:AJ40"/>
    <mergeCell ref="B41:M41"/>
    <mergeCell ref="N41:AG41"/>
    <mergeCell ref="AH41:AJ41"/>
    <mergeCell ref="B42:M42"/>
    <mergeCell ref="N42:AG42"/>
    <mergeCell ref="AH42:AJ42"/>
    <mergeCell ref="B43:M43"/>
    <mergeCell ref="N43:AG43"/>
    <mergeCell ref="AH43:AJ43"/>
    <mergeCell ref="B44:M44"/>
    <mergeCell ref="N44:AG44"/>
    <mergeCell ref="AH44:AJ44"/>
    <mergeCell ref="B45:M45"/>
    <mergeCell ref="N45:AG45"/>
    <mergeCell ref="AH45:AJ45"/>
    <mergeCell ref="B46:M46"/>
    <mergeCell ref="N46:AG46"/>
    <mergeCell ref="AH46:AJ46"/>
    <mergeCell ref="B47:M47"/>
    <mergeCell ref="N47:AG47"/>
    <mergeCell ref="AH47:AJ47"/>
    <mergeCell ref="B48:M48"/>
    <mergeCell ref="N48:AG48"/>
    <mergeCell ref="AH48:AJ48"/>
    <mergeCell ref="B49:M49"/>
    <mergeCell ref="N49:AG49"/>
    <mergeCell ref="AH49:AJ49"/>
    <mergeCell ref="B50:M50"/>
    <mergeCell ref="N50:AG50"/>
    <mergeCell ref="AH50:AJ50"/>
    <mergeCell ref="B51:M51"/>
    <mergeCell ref="N51:AG51"/>
    <mergeCell ref="AH51:AJ51"/>
    <mergeCell ref="B52:M52"/>
    <mergeCell ref="N52:AG52"/>
    <mergeCell ref="AH52:AJ52"/>
    <mergeCell ref="B53:M53"/>
    <mergeCell ref="N53:AG53"/>
    <mergeCell ref="AH53:AJ53"/>
    <mergeCell ref="B54:M54"/>
    <mergeCell ref="N54:AG54"/>
    <mergeCell ref="AH54:AJ54"/>
    <mergeCell ref="B55:M55"/>
    <mergeCell ref="N55:AG55"/>
    <mergeCell ref="AH55:AJ55"/>
    <mergeCell ref="B56:M56"/>
    <mergeCell ref="N56:AG56"/>
    <mergeCell ref="AH56:AJ56"/>
    <mergeCell ref="B57:M57"/>
    <mergeCell ref="N57:AG57"/>
    <mergeCell ref="AH57:AJ57"/>
    <mergeCell ref="B58:M58"/>
    <mergeCell ref="N58:AG58"/>
    <mergeCell ref="AH58:AJ58"/>
    <mergeCell ref="B59:M59"/>
    <mergeCell ref="N59:AG59"/>
    <mergeCell ref="AH59:AJ59"/>
    <mergeCell ref="D63:E63"/>
    <mergeCell ref="T64:AB64"/>
    <mergeCell ref="AD64:AH64"/>
    <mergeCell ref="T65:AB65"/>
    <mergeCell ref="AD65:AH65"/>
    <mergeCell ref="AH7:AJ8"/>
    <mergeCell ref="AH14:AJ15"/>
  </mergeCells>
  <phoneticPr fontId="3"/>
  <printOptions horizontalCentered="1" verticalCentered="1"/>
  <pageMargins left="0.78740157480314965" right="0.39370078740157483" top="0.19685039370078741" bottom="0.19685039370078741" header="0.51181102362204722" footer="0.51181102362204722"/>
  <pageSetup paperSize="9" fitToWidth="1" fitToHeight="1" orientation="portrait" usePrinterDefaults="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入力シート!$E$37:$E$42</xm:f>
          </x14:formula1>
          <xm:sqref>AD64:AH64</xm:sqref>
        </x14:dataValidation>
        <x14:dataValidation type="list" allowBlank="1" showDropDown="0" showInputMessage="1" showErrorMessage="1">
          <x14:formula1>
            <xm:f>入力シート!$E$37:$E$42</xm:f>
          </x14:formula1>
          <xm:sqref>AD23:AH23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0">
    <tabColor rgb="FF0070C0"/>
    <pageSetUpPr fitToPage="1"/>
  </sheetPr>
  <dimension ref="B1:AM50"/>
  <sheetViews>
    <sheetView showZeros="0" view="pageBreakPreview" zoomScaleSheetLayoutView="100" workbookViewId="0">
      <selection activeCell="AB6" sqref="AB6"/>
    </sheetView>
  </sheetViews>
  <sheetFormatPr defaultRowHeight="13.5"/>
  <cols>
    <col min="1" max="42" width="2.25" style="274" customWidth="1"/>
    <col min="43" max="43" width="2.75" style="274" customWidth="1"/>
    <col min="44" max="46" width="2.25" style="274" customWidth="1"/>
    <col min="47" max="16384" width="9" style="274" customWidth="1"/>
  </cols>
  <sheetData>
    <row r="1" spans="2:39">
      <c r="B1" s="274" t="s">
        <v>355</v>
      </c>
    </row>
    <row r="2" spans="2:39" ht="21">
      <c r="B2" s="637"/>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70"/>
    </row>
    <row r="3" spans="2:39" ht="21">
      <c r="B3" s="638"/>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71"/>
    </row>
    <row r="4" spans="2:39" ht="18.75">
      <c r="B4" s="639" t="s">
        <v>234</v>
      </c>
      <c r="C4" s="645"/>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72"/>
    </row>
    <row r="5" spans="2:39">
      <c r="B5" s="640"/>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673"/>
    </row>
    <row r="6" spans="2:39" ht="22.5" customHeight="1">
      <c r="B6" s="638"/>
      <c r="F6" s="649">
        <f>実績報告!N24</f>
        <v>332000</v>
      </c>
      <c r="G6" s="649"/>
      <c r="H6" s="649"/>
      <c r="I6" s="649"/>
      <c r="J6" s="649"/>
      <c r="K6" s="649"/>
      <c r="L6" s="649"/>
      <c r="M6" s="649"/>
      <c r="N6" s="649"/>
      <c r="O6" s="649"/>
      <c r="P6" s="649"/>
      <c r="Q6" s="649"/>
      <c r="R6" s="649"/>
      <c r="S6" s="649"/>
      <c r="T6" s="470" t="s">
        <v>64</v>
      </c>
      <c r="U6" s="536"/>
      <c r="AK6" s="545"/>
    </row>
    <row r="7" spans="2:39">
      <c r="B7" s="638"/>
      <c r="AK7" s="545"/>
    </row>
    <row r="8" spans="2:39" ht="14.25">
      <c r="B8" s="638"/>
      <c r="F8" s="274" t="s">
        <v>109</v>
      </c>
      <c r="J8" s="461" t="s">
        <v>235</v>
      </c>
      <c r="AK8" s="545"/>
    </row>
    <row r="9" spans="2:39">
      <c r="B9" s="638"/>
      <c r="AK9" s="545"/>
    </row>
    <row r="10" spans="2:39">
      <c r="B10" s="638"/>
      <c r="AK10" s="545"/>
    </row>
    <row r="11" spans="2:39">
      <c r="B11" s="638"/>
      <c r="AK11" s="545"/>
    </row>
    <row r="12" spans="2:39" ht="17.25">
      <c r="B12" s="641" t="s">
        <v>119</v>
      </c>
      <c r="C12" s="646"/>
      <c r="D12" s="646"/>
      <c r="E12" s="646"/>
      <c r="F12" s="646"/>
      <c r="G12" s="646"/>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74"/>
    </row>
    <row r="13" spans="2:39" ht="17.25">
      <c r="B13" s="641"/>
      <c r="C13" s="646"/>
      <c r="D13" s="646"/>
      <c r="E13" s="646"/>
      <c r="F13" s="646"/>
      <c r="G13" s="646"/>
      <c r="H13" s="646"/>
      <c r="I13" s="646"/>
      <c r="J13" s="646"/>
      <c r="K13" s="646"/>
      <c r="L13" s="646"/>
      <c r="M13" s="646"/>
      <c r="N13" s="646"/>
      <c r="O13" s="646"/>
      <c r="P13" s="646"/>
      <c r="Q13" s="646"/>
      <c r="R13" s="646"/>
      <c r="S13" s="646"/>
      <c r="T13" s="646"/>
      <c r="U13" s="646"/>
      <c r="V13" s="646"/>
      <c r="W13" s="646"/>
      <c r="X13" s="646"/>
      <c r="Y13" s="646"/>
      <c r="Z13" s="646"/>
      <c r="AA13" s="646"/>
      <c r="AB13" s="646"/>
      <c r="AC13" s="646"/>
      <c r="AD13" s="646"/>
      <c r="AE13" s="646"/>
      <c r="AF13" s="646"/>
      <c r="AG13" s="646"/>
      <c r="AH13" s="646"/>
      <c r="AI13" s="646"/>
      <c r="AJ13" s="646"/>
      <c r="AK13" s="674"/>
    </row>
    <row r="14" spans="2:39" ht="17.25">
      <c r="B14" s="641"/>
      <c r="C14" s="646"/>
      <c r="D14" s="646"/>
      <c r="E14" s="646"/>
      <c r="F14" s="646"/>
      <c r="G14" s="646"/>
      <c r="H14" s="646"/>
      <c r="I14" s="646"/>
      <c r="J14" s="646"/>
      <c r="K14" s="646"/>
      <c r="L14" s="646"/>
      <c r="M14" s="646"/>
      <c r="N14" s="646"/>
      <c r="O14" s="646"/>
      <c r="P14" s="646"/>
      <c r="Q14" s="646"/>
      <c r="R14" s="646"/>
      <c r="S14" s="646"/>
      <c r="T14" s="646"/>
      <c r="U14" s="646"/>
      <c r="V14" s="646"/>
      <c r="W14" s="646"/>
      <c r="X14" s="646"/>
      <c r="Y14" s="646"/>
      <c r="Z14" s="646"/>
      <c r="AA14" s="646"/>
      <c r="AB14" s="646"/>
      <c r="AC14" s="646"/>
      <c r="AD14" s="646"/>
      <c r="AE14" s="646"/>
      <c r="AF14" s="646"/>
      <c r="AG14" s="646"/>
      <c r="AH14" s="646"/>
      <c r="AI14" s="646"/>
      <c r="AJ14" s="646"/>
      <c r="AK14" s="674"/>
    </row>
    <row r="15" spans="2:39" ht="17.25">
      <c r="B15" s="641"/>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74"/>
    </row>
    <row r="16" spans="2:39">
      <c r="B16" s="638"/>
      <c r="E16" s="276" t="s">
        <v>185</v>
      </c>
      <c r="F16" s="276"/>
      <c r="G16" s="393"/>
      <c r="H16" s="393"/>
      <c r="I16" s="406" t="s">
        <v>89</v>
      </c>
      <c r="J16" s="393"/>
      <c r="K16" s="393"/>
      <c r="L16" s="406" t="s">
        <v>12</v>
      </c>
      <c r="M16" s="393"/>
      <c r="N16" s="393"/>
      <c r="O16" s="406" t="s">
        <v>36</v>
      </c>
      <c r="AK16" s="545"/>
      <c r="AM16" s="676" t="s">
        <v>104</v>
      </c>
    </row>
    <row r="17" spans="2:37">
      <c r="B17" s="638"/>
      <c r="AK17" s="545"/>
    </row>
    <row r="18" spans="2:37" ht="16.5" customHeight="1">
      <c r="B18" s="638"/>
      <c r="S18" s="274" t="s">
        <v>70</v>
      </c>
      <c r="U18" s="356"/>
      <c r="V18" s="347">
        <f>入力シート!D3</f>
        <v>0</v>
      </c>
      <c r="W18" s="347"/>
      <c r="X18" s="347"/>
      <c r="Y18" s="347"/>
      <c r="Z18" s="347"/>
      <c r="AA18" s="347"/>
      <c r="AB18" s="347"/>
      <c r="AC18" s="347"/>
      <c r="AD18" s="347"/>
      <c r="AE18" s="347"/>
      <c r="AF18" s="347"/>
      <c r="AG18" s="347"/>
      <c r="AH18" s="347"/>
      <c r="AI18" s="347"/>
      <c r="AJ18" s="347"/>
      <c r="AK18" s="545"/>
    </row>
    <row r="19" spans="2:37" ht="16.5" customHeight="1">
      <c r="B19" s="638"/>
      <c r="U19" s="356"/>
      <c r="V19" s="347">
        <f>入力シート!D4</f>
        <v>0</v>
      </c>
      <c r="W19" s="347"/>
      <c r="X19" s="347"/>
      <c r="Y19" s="347"/>
      <c r="Z19" s="347"/>
      <c r="AA19" s="347"/>
      <c r="AB19" s="347"/>
      <c r="AC19" s="347"/>
      <c r="AD19" s="347"/>
      <c r="AE19" s="347"/>
      <c r="AF19" s="347"/>
      <c r="AG19" s="347"/>
      <c r="AH19" s="347"/>
      <c r="AI19" s="347"/>
      <c r="AJ19" s="347"/>
      <c r="AK19" s="545"/>
    </row>
    <row r="20" spans="2:37">
      <c r="B20" s="638"/>
      <c r="AK20" s="545"/>
    </row>
    <row r="21" spans="2:37" ht="22.5" customHeight="1">
      <c r="B21" s="638"/>
      <c r="S21" s="274" t="s">
        <v>77</v>
      </c>
      <c r="V21" s="663">
        <f>入力シート!D6</f>
        <v>0</v>
      </c>
      <c r="W21" s="663"/>
      <c r="X21" s="663"/>
      <c r="Y21" s="663"/>
      <c r="Z21" s="663"/>
      <c r="AA21" s="663"/>
      <c r="AB21" s="663"/>
      <c r="AC21" s="663"/>
      <c r="AD21" s="663"/>
      <c r="AE21" s="663"/>
      <c r="AF21" s="667"/>
      <c r="AG21" s="274" t="s">
        <v>48</v>
      </c>
      <c r="AH21" s="667"/>
      <c r="AI21" s="667"/>
      <c r="AK21" s="545"/>
    </row>
    <row r="22" spans="2:37" ht="13.5" customHeight="1">
      <c r="B22" s="638"/>
      <c r="V22" s="664"/>
      <c r="W22" s="664"/>
      <c r="X22" s="664"/>
      <c r="Y22" s="664"/>
      <c r="Z22" s="664"/>
      <c r="AA22" s="664"/>
      <c r="AB22" s="664"/>
      <c r="AC22" s="664"/>
      <c r="AD22" s="664"/>
      <c r="AE22" s="664"/>
      <c r="AF22" s="664"/>
      <c r="AK22" s="545"/>
    </row>
    <row r="23" spans="2:37" ht="13.5" customHeight="1">
      <c r="B23" s="638"/>
      <c r="V23" s="664"/>
      <c r="W23" s="664"/>
      <c r="X23" s="664"/>
      <c r="Y23" s="664"/>
      <c r="Z23" s="664"/>
      <c r="AA23" s="664"/>
      <c r="AB23" s="664"/>
      <c r="AC23" s="664"/>
      <c r="AD23" s="664"/>
      <c r="AE23" s="664"/>
      <c r="AF23" s="664"/>
      <c r="AK23" s="545"/>
    </row>
    <row r="24" spans="2:37" ht="16.5" customHeight="1">
      <c r="B24" s="638"/>
      <c r="E24" s="347" t="str">
        <f>入力シート!D1</f>
        <v>観音寺市長 佐伯　明浩</v>
      </c>
      <c r="F24" s="347"/>
      <c r="G24" s="347"/>
      <c r="H24" s="347"/>
      <c r="I24" s="347"/>
      <c r="J24" s="347"/>
      <c r="K24" s="347"/>
      <c r="L24" s="347"/>
      <c r="M24" s="347"/>
      <c r="N24" s="347"/>
      <c r="O24" s="662" t="s">
        <v>297</v>
      </c>
      <c r="Q24" s="356"/>
      <c r="R24" s="356"/>
      <c r="AK24" s="545"/>
    </row>
    <row r="25" spans="2:37">
      <c r="B25" s="638"/>
      <c r="D25" s="648"/>
      <c r="E25" s="648"/>
      <c r="F25" s="648"/>
      <c r="G25" s="648"/>
      <c r="H25" s="275"/>
      <c r="I25" s="275"/>
      <c r="J25" s="275"/>
      <c r="K25" s="275"/>
      <c r="L25" s="275"/>
      <c r="M25" s="275"/>
      <c r="N25" s="275"/>
      <c r="O25" s="275"/>
      <c r="P25" s="275"/>
      <c r="Q25" s="275"/>
      <c r="R25" s="356"/>
      <c r="AK25" s="545"/>
    </row>
    <row r="26" spans="2:37">
      <c r="B26" s="638"/>
      <c r="AK26" s="545"/>
    </row>
    <row r="27" spans="2:37">
      <c r="B27" s="638"/>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545"/>
    </row>
    <row r="28" spans="2:37">
      <c r="B28" s="638"/>
      <c r="AK28" s="545"/>
    </row>
    <row r="29" spans="2:37">
      <c r="B29" s="638"/>
      <c r="AK29" s="545"/>
    </row>
    <row r="30" spans="2:37">
      <c r="B30" s="638"/>
      <c r="D30" s="274" t="s">
        <v>238</v>
      </c>
      <c r="AK30" s="545"/>
    </row>
    <row r="31" spans="2:37">
      <c r="B31" s="638"/>
      <c r="AK31" s="545"/>
    </row>
    <row r="32" spans="2:37">
      <c r="B32" s="638"/>
      <c r="AK32" s="545"/>
    </row>
    <row r="33" spans="2:37">
      <c r="B33" s="638"/>
      <c r="AK33" s="545"/>
    </row>
    <row r="34" spans="2:37">
      <c r="B34" s="638"/>
      <c r="AK34" s="545"/>
    </row>
    <row r="35" spans="2:37">
      <c r="B35" s="638"/>
      <c r="AK35" s="545"/>
    </row>
    <row r="36" spans="2:37" ht="27" customHeight="1">
      <c r="B36" s="638"/>
      <c r="G36" s="650" t="s">
        <v>66</v>
      </c>
      <c r="H36" s="653"/>
      <c r="I36" s="653"/>
      <c r="J36" s="653"/>
      <c r="K36" s="653"/>
      <c r="L36" s="654"/>
      <c r="M36" s="657">
        <f>入力シート!D51</f>
        <v>0</v>
      </c>
      <c r="N36" s="659"/>
      <c r="O36" s="659"/>
      <c r="P36" s="659"/>
      <c r="Q36" s="659"/>
      <c r="R36" s="659"/>
      <c r="S36" s="659"/>
      <c r="T36" s="659"/>
      <c r="U36" s="659"/>
      <c r="V36" s="665">
        <f>入力シート!D52</f>
        <v>0</v>
      </c>
      <c r="W36" s="665"/>
      <c r="X36" s="665"/>
      <c r="Y36" s="665"/>
      <c r="Z36" s="665"/>
      <c r="AA36" s="665"/>
      <c r="AB36" s="665"/>
      <c r="AC36" s="665"/>
      <c r="AD36" s="665"/>
      <c r="AE36" s="665"/>
      <c r="AF36" s="668"/>
      <c r="AK36" s="545"/>
    </row>
    <row r="37" spans="2:37" ht="27" customHeight="1">
      <c r="B37" s="638"/>
      <c r="G37" s="651" t="s">
        <v>123</v>
      </c>
      <c r="H37" s="651"/>
      <c r="I37" s="651"/>
      <c r="J37" s="651"/>
      <c r="K37" s="651"/>
      <c r="L37" s="655"/>
      <c r="M37" s="400" t="str">
        <f>IF(入力シート!D53="選択してください","",入力シート!D53)</f>
        <v>普通</v>
      </c>
      <c r="N37" s="407"/>
      <c r="O37" s="407"/>
      <c r="P37" s="407"/>
      <c r="Q37" s="407"/>
      <c r="R37" s="407"/>
      <c r="S37" s="407"/>
      <c r="T37" s="407"/>
      <c r="U37" s="407"/>
      <c r="V37" s="666">
        <f>入力シート!H53</f>
        <v>0</v>
      </c>
      <c r="W37" s="407"/>
      <c r="X37" s="407"/>
      <c r="Y37" s="407"/>
      <c r="Z37" s="407"/>
      <c r="AA37" s="407"/>
      <c r="AB37" s="407"/>
      <c r="AC37" s="407"/>
      <c r="AD37" s="407"/>
      <c r="AE37" s="407"/>
      <c r="AF37" s="418"/>
      <c r="AK37" s="545"/>
    </row>
    <row r="38" spans="2:37" ht="22.5" customHeight="1">
      <c r="B38" s="638"/>
      <c r="G38" s="651" t="s">
        <v>125</v>
      </c>
      <c r="H38" s="651"/>
      <c r="I38" s="651"/>
      <c r="J38" s="651"/>
      <c r="K38" s="651"/>
      <c r="L38" s="655"/>
      <c r="M38" s="418">
        <f>入力シート!D49</f>
        <v>0</v>
      </c>
      <c r="N38" s="660"/>
      <c r="O38" s="660"/>
      <c r="P38" s="660"/>
      <c r="Q38" s="660"/>
      <c r="R38" s="660"/>
      <c r="S38" s="660"/>
      <c r="T38" s="660"/>
      <c r="U38" s="660"/>
      <c r="V38" s="660"/>
      <c r="W38" s="660"/>
      <c r="X38" s="660"/>
      <c r="Y38" s="660"/>
      <c r="Z38" s="660"/>
      <c r="AA38" s="660"/>
      <c r="AB38" s="660"/>
      <c r="AC38" s="660"/>
      <c r="AD38" s="660"/>
      <c r="AE38" s="660"/>
      <c r="AF38" s="660"/>
      <c r="AK38" s="545"/>
    </row>
    <row r="39" spans="2:37" ht="27" customHeight="1">
      <c r="B39" s="638"/>
      <c r="G39" s="652" t="s">
        <v>86</v>
      </c>
      <c r="H39" s="652"/>
      <c r="I39" s="652"/>
      <c r="J39" s="652"/>
      <c r="K39" s="652"/>
      <c r="L39" s="656"/>
      <c r="M39" s="658">
        <f>入力シート!D50</f>
        <v>0</v>
      </c>
      <c r="N39" s="661"/>
      <c r="O39" s="661"/>
      <c r="P39" s="661"/>
      <c r="Q39" s="661"/>
      <c r="R39" s="661"/>
      <c r="S39" s="661"/>
      <c r="T39" s="661"/>
      <c r="U39" s="661"/>
      <c r="V39" s="661"/>
      <c r="W39" s="661"/>
      <c r="X39" s="661"/>
      <c r="Y39" s="661"/>
      <c r="Z39" s="661"/>
      <c r="AA39" s="661"/>
      <c r="AB39" s="661"/>
      <c r="AC39" s="661"/>
      <c r="AD39" s="661"/>
      <c r="AE39" s="661"/>
      <c r="AF39" s="661"/>
      <c r="AK39" s="545"/>
    </row>
    <row r="40" spans="2:37">
      <c r="B40" s="638"/>
      <c r="AK40" s="545"/>
    </row>
    <row r="41" spans="2:37">
      <c r="B41" s="638"/>
      <c r="AK41" s="545"/>
    </row>
    <row r="42" spans="2:37">
      <c r="B42" s="638"/>
      <c r="AK42" s="545"/>
    </row>
    <row r="43" spans="2:37">
      <c r="B43" s="640" t="s">
        <v>668</v>
      </c>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673"/>
    </row>
    <row r="44" spans="2:37">
      <c r="B44" s="638"/>
      <c r="AK44" s="545"/>
    </row>
    <row r="45" spans="2:37">
      <c r="B45" s="638"/>
      <c r="AK45" s="545"/>
    </row>
    <row r="46" spans="2:37">
      <c r="B46" s="638"/>
      <c r="AK46" s="545"/>
    </row>
    <row r="47" spans="2:37">
      <c r="B47" s="638"/>
      <c r="AK47" s="545"/>
    </row>
    <row r="48" spans="2:37">
      <c r="B48" s="638"/>
      <c r="AK48" s="545"/>
    </row>
    <row r="49" spans="2:37">
      <c r="B49" s="642"/>
      <c r="C49" s="536"/>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c r="AH49" s="536"/>
      <c r="AI49" s="536"/>
      <c r="AJ49" s="536"/>
      <c r="AK49" s="675"/>
    </row>
    <row r="50" spans="2:37">
      <c r="AJ50" s="669"/>
      <c r="AK50" s="669"/>
    </row>
  </sheetData>
  <mergeCells count="22">
    <mergeCell ref="B4:AK4"/>
    <mergeCell ref="F6:S6"/>
    <mergeCell ref="B12:AK12"/>
    <mergeCell ref="E16:F16"/>
    <mergeCell ref="G16:H16"/>
    <mergeCell ref="J16:K16"/>
    <mergeCell ref="M16:N16"/>
    <mergeCell ref="V18:AJ18"/>
    <mergeCell ref="V19:AJ19"/>
    <mergeCell ref="V21:AE21"/>
    <mergeCell ref="E24:N24"/>
    <mergeCell ref="G36:L36"/>
    <mergeCell ref="M36:U36"/>
    <mergeCell ref="V36:AF36"/>
    <mergeCell ref="G37:L37"/>
    <mergeCell ref="M37:U37"/>
    <mergeCell ref="V37:AF37"/>
    <mergeCell ref="G38:L38"/>
    <mergeCell ref="M38:AF38"/>
    <mergeCell ref="G39:L39"/>
    <mergeCell ref="M39:AF39"/>
    <mergeCell ref="B43:AK43"/>
  </mergeCells>
  <phoneticPr fontId="3"/>
  <printOptions horizontalCentered="1" verticalCentered="1"/>
  <pageMargins left="0.78740157480314965" right="0.39370078740157483" top="0.19685039370078741" bottom="0.19685039370078741" header="0.31496062992125984" footer="0.31496062992125984"/>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6">
    <tabColor theme="2" tint="-0.25"/>
    <pageSetUpPr fitToPage="1"/>
  </sheetPr>
  <dimension ref="A1:AM47"/>
  <sheetViews>
    <sheetView showZeros="0" view="pageBreakPreview" zoomScaleSheetLayoutView="100" workbookViewId="0"/>
  </sheetViews>
  <sheetFormatPr defaultRowHeight="13.5"/>
  <cols>
    <col min="1" max="38" width="2.5" customWidth="1"/>
    <col min="39" max="71" width="2.25" customWidth="1"/>
  </cols>
  <sheetData>
    <row r="1" spans="1:39">
      <c r="A1" s="274" t="s">
        <v>351</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row>
    <row r="2" spans="1:39" ht="16.5" customHeight="1">
      <c r="A2" s="274"/>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6" t="s">
        <v>185</v>
      </c>
      <c r="AB2" s="276"/>
      <c r="AC2" s="393"/>
      <c r="AD2" s="393"/>
      <c r="AE2" s="406" t="s">
        <v>89</v>
      </c>
      <c r="AF2" s="393"/>
      <c r="AG2" s="393"/>
      <c r="AH2" s="406" t="s">
        <v>12</v>
      </c>
      <c r="AI2" s="393"/>
      <c r="AJ2" s="393"/>
      <c r="AK2" s="406" t="s">
        <v>36</v>
      </c>
      <c r="AL2" s="274"/>
      <c r="AM2" s="274"/>
    </row>
    <row r="3" spans="1:39">
      <c r="A3" s="274"/>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row>
    <row r="4" spans="1:39">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row>
    <row r="5" spans="1:39" ht="16.5" customHeight="1">
      <c r="A5" s="533" t="str">
        <f>入力シート!D1</f>
        <v>観音寺市長 佐伯　明浩</v>
      </c>
      <c r="B5" s="533"/>
      <c r="C5" s="533"/>
      <c r="D5" s="533"/>
      <c r="E5" s="533"/>
      <c r="F5" s="533"/>
      <c r="G5" s="533"/>
      <c r="H5" s="533"/>
      <c r="I5" s="533"/>
      <c r="J5" s="533"/>
      <c r="K5" s="274" t="s">
        <v>297</v>
      </c>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row>
    <row r="6" spans="1:39" ht="13.5" customHeight="1">
      <c r="A6" s="533"/>
      <c r="B6" s="533"/>
      <c r="C6" s="533"/>
      <c r="D6" s="533"/>
      <c r="E6" s="533"/>
      <c r="F6" s="533"/>
      <c r="G6" s="533"/>
      <c r="H6" s="533"/>
      <c r="I6" s="533"/>
      <c r="J6" s="533"/>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row>
    <row r="7" spans="1:39" ht="16.5" customHeight="1">
      <c r="A7" s="274"/>
      <c r="B7" s="274"/>
      <c r="C7" s="274"/>
      <c r="D7" s="275"/>
      <c r="E7" s="275"/>
      <c r="F7" s="275"/>
      <c r="G7" s="275"/>
      <c r="H7" s="275"/>
      <c r="I7" s="275"/>
      <c r="J7" s="275"/>
      <c r="K7" s="275"/>
      <c r="L7" s="275"/>
      <c r="M7" s="275"/>
      <c r="N7" s="274"/>
      <c r="O7" s="274"/>
      <c r="P7" s="274"/>
      <c r="Q7" s="274"/>
      <c r="R7" s="274" t="s">
        <v>76</v>
      </c>
      <c r="S7" s="274"/>
      <c r="T7" s="274"/>
      <c r="U7" s="274"/>
      <c r="V7" s="274" t="s">
        <v>70</v>
      </c>
      <c r="W7" s="274"/>
      <c r="X7" s="274"/>
      <c r="Y7" s="384">
        <f>入力シート!D3</f>
        <v>0</v>
      </c>
      <c r="Z7" s="384"/>
      <c r="AA7" s="384"/>
      <c r="AB7" s="384"/>
      <c r="AC7" s="384"/>
      <c r="AD7" s="384"/>
      <c r="AE7" s="384"/>
      <c r="AF7" s="384"/>
      <c r="AG7" s="384"/>
      <c r="AH7" s="384"/>
      <c r="AI7" s="384"/>
      <c r="AJ7" s="384"/>
      <c r="AK7" s="384"/>
      <c r="AL7" s="384"/>
      <c r="AM7" s="274"/>
    </row>
    <row r="8" spans="1:39" ht="16.5" customHeight="1">
      <c r="A8" s="274"/>
      <c r="B8" s="274"/>
      <c r="C8" s="274"/>
      <c r="D8" s="274"/>
      <c r="E8" s="274"/>
      <c r="F8" s="274"/>
      <c r="G8" s="274"/>
      <c r="H8" s="274"/>
      <c r="I8" s="274"/>
      <c r="J8" s="274"/>
      <c r="K8" s="274"/>
      <c r="L8" s="274"/>
      <c r="M8" s="274"/>
      <c r="N8" s="274"/>
      <c r="O8" s="274"/>
      <c r="P8" s="274"/>
      <c r="Q8" s="274"/>
      <c r="R8" s="274"/>
      <c r="S8" s="274"/>
      <c r="T8" s="274"/>
      <c r="U8" s="274"/>
      <c r="V8" s="274"/>
      <c r="W8" s="274"/>
      <c r="X8" s="274"/>
      <c r="Y8" s="384">
        <f>入力シート!D4</f>
        <v>0</v>
      </c>
      <c r="Z8" s="384"/>
      <c r="AA8" s="384"/>
      <c r="AB8" s="384"/>
      <c r="AC8" s="384"/>
      <c r="AD8" s="384"/>
      <c r="AE8" s="384"/>
      <c r="AF8" s="384"/>
      <c r="AG8" s="384"/>
      <c r="AH8" s="384"/>
      <c r="AI8" s="384"/>
      <c r="AJ8" s="384"/>
      <c r="AK8" s="384"/>
      <c r="AL8" s="384"/>
      <c r="AM8" s="274"/>
    </row>
    <row r="9" spans="1:39" ht="22.5" customHeight="1">
      <c r="A9" s="274"/>
      <c r="B9" s="274"/>
      <c r="C9" s="274"/>
      <c r="D9" s="274"/>
      <c r="E9" s="274"/>
      <c r="F9" s="274"/>
      <c r="G9" s="274"/>
      <c r="H9" s="274"/>
      <c r="I9" s="274"/>
      <c r="J9" s="274"/>
      <c r="K9" s="274"/>
      <c r="L9" s="274"/>
      <c r="M9" s="274"/>
      <c r="N9" s="274"/>
      <c r="O9" s="274"/>
      <c r="P9" s="274"/>
      <c r="Q9" s="274"/>
      <c r="R9" s="274"/>
      <c r="S9" s="274"/>
      <c r="T9" s="274"/>
      <c r="U9" s="274"/>
      <c r="V9" s="274" t="s">
        <v>77</v>
      </c>
      <c r="W9" s="274"/>
      <c r="X9" s="274"/>
      <c r="Y9" s="385">
        <f>入力シート!D6</f>
        <v>0</v>
      </c>
      <c r="Z9" s="385"/>
      <c r="AA9" s="385"/>
      <c r="AB9" s="385"/>
      <c r="AC9" s="385"/>
      <c r="AD9" s="385"/>
      <c r="AE9" s="385"/>
      <c r="AF9" s="385"/>
      <c r="AG9" s="385"/>
      <c r="AH9" s="385"/>
      <c r="AI9" s="385"/>
      <c r="AJ9" s="385"/>
      <c r="AK9" s="385"/>
      <c r="AL9" s="276"/>
      <c r="AM9" s="274"/>
    </row>
    <row r="10" spans="1:39" ht="13.5" customHeight="1">
      <c r="A10" s="274"/>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386"/>
      <c r="Z10" s="386"/>
      <c r="AA10" s="386"/>
      <c r="AB10" s="386"/>
      <c r="AC10" s="386"/>
      <c r="AD10" s="386"/>
      <c r="AE10" s="386"/>
      <c r="AF10" s="386"/>
      <c r="AG10" s="386"/>
      <c r="AH10" s="386"/>
      <c r="AI10" s="386"/>
      <c r="AJ10" s="386"/>
      <c r="AK10" s="386"/>
      <c r="AL10" s="274"/>
      <c r="AM10" s="274"/>
    </row>
    <row r="11" spans="1:39" ht="13.5" customHeight="1">
      <c r="A11" s="274"/>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386"/>
      <c r="Z11" s="386"/>
      <c r="AA11" s="386"/>
      <c r="AB11" s="386"/>
      <c r="AC11" s="386"/>
      <c r="AD11" s="386"/>
      <c r="AE11" s="386"/>
      <c r="AF11" s="386"/>
      <c r="AG11" s="386"/>
      <c r="AH11" s="386"/>
      <c r="AI11" s="386"/>
      <c r="AJ11" s="386"/>
      <c r="AK11" s="386"/>
      <c r="AL11" s="274"/>
      <c r="AM11" s="274"/>
    </row>
    <row r="12" spans="1:39" ht="18.75">
      <c r="A12" s="277" t="s">
        <v>282</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4"/>
    </row>
    <row r="13" spans="1:39" ht="13.5" customHeight="1">
      <c r="A13" s="277"/>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4"/>
    </row>
    <row r="14" spans="1:39">
      <c r="A14" s="274"/>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row>
    <row r="15" spans="1:39" s="275" customFormat="1" ht="20.100000000000001" customHeight="1">
      <c r="A15" s="278"/>
      <c r="B15" s="278"/>
      <c r="C15" s="276" t="s">
        <v>185</v>
      </c>
      <c r="D15" s="276"/>
      <c r="E15" s="533" t="str">
        <f>IF(入力シート!P29="","",YEAR(入力シート!P29)-2018)</f>
        <v/>
      </c>
      <c r="F15" s="276" t="s">
        <v>89</v>
      </c>
      <c r="G15" s="533" t="str">
        <f>IF(入力シート!P29="","",MONTH(入力シート!P29))</f>
        <v/>
      </c>
      <c r="H15" s="278" t="s">
        <v>236</v>
      </c>
      <c r="I15" s="533" t="str">
        <f>IF(入力シート!P29="","",DAY(入力シート!P29))</f>
        <v/>
      </c>
      <c r="J15" s="275" t="s">
        <v>432</v>
      </c>
      <c r="K15" s="278"/>
      <c r="M15" s="538" t="str">
        <f>入力シート!P31</f>
        <v>8</v>
      </c>
      <c r="N15" s="275" t="s">
        <v>171</v>
      </c>
      <c r="Q15" s="533">
        <f>入力シート!R31</f>
        <v>0</v>
      </c>
      <c r="R15" s="533"/>
      <c r="S15" s="680" t="s">
        <v>433</v>
      </c>
      <c r="T15" s="680"/>
      <c r="U15" s="680"/>
      <c r="V15" s="680"/>
      <c r="W15" s="680"/>
      <c r="X15" s="680"/>
      <c r="Y15" s="680"/>
      <c r="Z15" s="680"/>
      <c r="AA15" s="680"/>
      <c r="AB15" s="680"/>
      <c r="AC15" s="680"/>
      <c r="AD15" s="680"/>
      <c r="AE15" s="680"/>
      <c r="AF15" s="680"/>
      <c r="AG15" s="680"/>
      <c r="AH15" s="680"/>
      <c r="AI15" s="680"/>
      <c r="AJ15" s="278"/>
      <c r="AK15" s="278"/>
      <c r="AL15" s="278"/>
    </row>
    <row r="16" spans="1:39" s="275" customFormat="1" ht="20.100000000000001" customHeight="1">
      <c r="A16" s="278"/>
      <c r="B16" s="527" t="s">
        <v>540</v>
      </c>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41"/>
      <c r="AK16" s="541"/>
      <c r="AL16" s="278"/>
    </row>
    <row r="17" spans="1:38" s="275" customFormat="1" ht="20.100000000000001" customHeight="1">
      <c r="A17" s="278"/>
      <c r="B17" s="275" t="s">
        <v>458</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row>
    <row r="18" spans="1:38">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row>
    <row r="19" spans="1:38">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row>
    <row r="20" spans="1:38" ht="22.5" customHeight="1">
      <c r="A20" s="274" t="s">
        <v>268</v>
      </c>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row>
    <row r="21" spans="1:38" ht="22.5" customHeight="1">
      <c r="A21" s="274"/>
      <c r="B21" s="274" t="s">
        <v>214</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row>
    <row r="22" spans="1:38" ht="27" customHeight="1">
      <c r="A22" s="274"/>
      <c r="B22" s="274"/>
      <c r="C22" s="677"/>
      <c r="D22" s="679"/>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row>
    <row r="23" spans="1:38" ht="27" customHeight="1">
      <c r="A23" s="274"/>
      <c r="B23" s="274"/>
      <c r="C23" s="677"/>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679"/>
    </row>
    <row r="24" spans="1:38" ht="27" customHeight="1">
      <c r="A24" s="274"/>
      <c r="B24" s="274"/>
      <c r="C24" s="677"/>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79"/>
    </row>
    <row r="25" spans="1:38" ht="27" customHeight="1">
      <c r="A25" s="274"/>
      <c r="B25" s="274"/>
      <c r="C25" s="677"/>
      <c r="D25" s="679"/>
      <c r="E25" s="679"/>
      <c r="F25" s="679"/>
      <c r="G25" s="679"/>
      <c r="H25" s="679"/>
      <c r="I25" s="679"/>
      <c r="J25" s="679"/>
      <c r="K25" s="679"/>
      <c r="L25" s="679"/>
      <c r="M25" s="679"/>
      <c r="N25" s="679"/>
      <c r="O25" s="679"/>
      <c r="P25" s="679"/>
      <c r="Q25" s="679"/>
      <c r="R25" s="679"/>
      <c r="S25" s="679"/>
      <c r="T25" s="679"/>
      <c r="U25" s="679"/>
      <c r="V25" s="679"/>
      <c r="W25" s="679"/>
      <c r="X25" s="679"/>
      <c r="Y25" s="679"/>
      <c r="Z25" s="679"/>
      <c r="AA25" s="679"/>
      <c r="AB25" s="679"/>
      <c r="AC25" s="679"/>
      <c r="AD25" s="679"/>
      <c r="AE25" s="679"/>
      <c r="AF25" s="679"/>
      <c r="AG25" s="679"/>
      <c r="AH25" s="679"/>
      <c r="AI25" s="679"/>
      <c r="AJ25" s="679"/>
      <c r="AK25" s="679"/>
      <c r="AL25" s="679"/>
    </row>
    <row r="26" spans="1:38" ht="27" customHeight="1">
      <c r="A26" s="274"/>
      <c r="B26" s="274"/>
      <c r="C26" s="677"/>
      <c r="D26" s="679"/>
      <c r="E26" s="679"/>
      <c r="F26" s="679"/>
      <c r="G26" s="679"/>
      <c r="H26" s="679"/>
      <c r="I26" s="679"/>
      <c r="J26" s="679"/>
      <c r="K26" s="679"/>
      <c r="L26" s="679"/>
      <c r="M26" s="679"/>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9"/>
      <c r="AK26" s="679"/>
      <c r="AL26" s="679"/>
    </row>
    <row r="27" spans="1:38" ht="27" customHeight="1">
      <c r="A27" s="274"/>
      <c r="B27" s="274"/>
      <c r="C27" s="677"/>
      <c r="D27" s="679"/>
      <c r="E27" s="679"/>
      <c r="F27" s="679"/>
      <c r="G27" s="679"/>
      <c r="H27" s="679"/>
      <c r="I27" s="679"/>
      <c r="J27" s="679"/>
      <c r="K27" s="679"/>
      <c r="L27" s="679"/>
      <c r="M27" s="679"/>
      <c r="N27" s="679"/>
      <c r="O27" s="679"/>
      <c r="P27" s="679"/>
      <c r="Q27" s="679"/>
      <c r="R27" s="679"/>
      <c r="S27" s="679"/>
      <c r="T27" s="679"/>
      <c r="U27" s="679"/>
      <c r="V27" s="679"/>
      <c r="W27" s="679"/>
      <c r="X27" s="679"/>
      <c r="Y27" s="679"/>
      <c r="Z27" s="679"/>
      <c r="AA27" s="679"/>
      <c r="AB27" s="679"/>
      <c r="AC27" s="679"/>
      <c r="AD27" s="679"/>
      <c r="AE27" s="679"/>
      <c r="AF27" s="679"/>
      <c r="AG27" s="679"/>
      <c r="AH27" s="679"/>
      <c r="AI27" s="679"/>
      <c r="AJ27" s="679"/>
      <c r="AK27" s="679"/>
      <c r="AL27" s="679"/>
    </row>
    <row r="28" spans="1:38" ht="27" customHeight="1">
      <c r="A28" s="274"/>
      <c r="B28" s="274"/>
      <c r="C28" s="677"/>
      <c r="D28" s="679"/>
      <c r="E28" s="679"/>
      <c r="F28" s="679"/>
      <c r="G28" s="679"/>
      <c r="H28" s="679"/>
      <c r="I28" s="679"/>
      <c r="J28" s="679"/>
      <c r="K28" s="679"/>
      <c r="L28" s="679"/>
      <c r="M28" s="679"/>
      <c r="N28" s="679"/>
      <c r="O28" s="679"/>
      <c r="P28" s="679"/>
      <c r="Q28" s="679"/>
      <c r="R28" s="679"/>
      <c r="S28" s="679"/>
      <c r="T28" s="679"/>
      <c r="U28" s="679"/>
      <c r="V28" s="679"/>
      <c r="W28" s="679"/>
      <c r="X28" s="679"/>
      <c r="Y28" s="679"/>
      <c r="Z28" s="679"/>
      <c r="AA28" s="679"/>
      <c r="AB28" s="679"/>
      <c r="AC28" s="679"/>
      <c r="AD28" s="679"/>
      <c r="AE28" s="679"/>
      <c r="AF28" s="679"/>
      <c r="AG28" s="679"/>
      <c r="AH28" s="679"/>
      <c r="AI28" s="679"/>
      <c r="AJ28" s="679"/>
      <c r="AK28" s="679"/>
      <c r="AL28" s="679"/>
    </row>
    <row r="29" spans="1:38" ht="22.5" customHeight="1">
      <c r="A29" s="274"/>
      <c r="B29" s="274" t="s">
        <v>215</v>
      </c>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row>
    <row r="30" spans="1:38" ht="16.5" customHeight="1">
      <c r="A30" s="274"/>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row>
    <row r="31" spans="1:38" ht="22.5" customHeight="1">
      <c r="A31" s="274"/>
      <c r="B31" s="274"/>
      <c r="C31" s="274"/>
      <c r="D31" s="274"/>
      <c r="E31" s="274"/>
      <c r="F31" s="274"/>
      <c r="G31" s="274"/>
      <c r="H31" s="274"/>
      <c r="I31" s="274"/>
      <c r="J31" s="274"/>
      <c r="K31" s="274" t="s">
        <v>221</v>
      </c>
      <c r="L31" s="274"/>
      <c r="M31" s="274"/>
      <c r="N31" s="275"/>
      <c r="O31" s="275"/>
      <c r="P31" s="275"/>
      <c r="Q31" s="430"/>
      <c r="R31" s="430"/>
      <c r="S31" s="430"/>
      <c r="T31" s="430" t="s">
        <v>149</v>
      </c>
      <c r="U31" s="391"/>
      <c r="V31" s="391"/>
      <c r="W31" s="391"/>
      <c r="X31" s="391" t="s">
        <v>89</v>
      </c>
      <c r="Y31" s="391"/>
      <c r="Z31" s="391"/>
      <c r="AA31" s="391"/>
      <c r="AB31" s="391" t="s">
        <v>285</v>
      </c>
      <c r="AC31" s="391"/>
      <c r="AD31" s="391"/>
      <c r="AE31" s="391"/>
      <c r="AF31" s="391" t="s">
        <v>92</v>
      </c>
      <c r="AG31" s="430"/>
      <c r="AH31" s="430"/>
      <c r="AI31" s="356"/>
      <c r="AJ31" s="356"/>
      <c r="AK31" s="356"/>
      <c r="AL31" s="274"/>
    </row>
    <row r="32" spans="1:38" ht="16.5" customHeight="1">
      <c r="A32" s="27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row>
    <row r="33" spans="1:38" ht="22.5" customHeight="1">
      <c r="A33" s="274"/>
      <c r="B33" s="274"/>
      <c r="C33" s="274"/>
      <c r="D33" s="274"/>
      <c r="E33" s="274"/>
      <c r="F33" s="274"/>
      <c r="G33" s="274"/>
      <c r="H33" s="274"/>
      <c r="I33" s="274"/>
      <c r="J33" s="274"/>
      <c r="K33" s="274" t="s">
        <v>223</v>
      </c>
      <c r="L33" s="274"/>
      <c r="M33" s="274"/>
      <c r="N33" s="275"/>
      <c r="O33" s="275"/>
      <c r="P33" s="275"/>
      <c r="Q33" s="430"/>
      <c r="R33" s="430"/>
      <c r="S33" s="274"/>
      <c r="T33" s="430" t="s">
        <v>149</v>
      </c>
      <c r="U33" s="391"/>
      <c r="V33" s="391"/>
      <c r="W33" s="391"/>
      <c r="X33" s="391" t="s">
        <v>89</v>
      </c>
      <c r="Y33" s="391"/>
      <c r="Z33" s="391"/>
      <c r="AA33" s="391"/>
      <c r="AB33" s="391" t="s">
        <v>285</v>
      </c>
      <c r="AC33" s="391"/>
      <c r="AD33" s="391"/>
      <c r="AE33" s="391"/>
      <c r="AF33" s="391" t="s">
        <v>92</v>
      </c>
      <c r="AG33" s="274"/>
      <c r="AH33" s="274"/>
      <c r="AI33" s="274"/>
      <c r="AJ33" s="356"/>
      <c r="AK33" s="356"/>
      <c r="AL33" s="274"/>
    </row>
    <row r="34" spans="1:38" ht="16.5" customHeight="1">
      <c r="A34" s="274"/>
      <c r="B34" s="274"/>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row>
    <row r="35" spans="1:38" ht="22.5" customHeight="1">
      <c r="A35" s="274" t="s">
        <v>270</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430"/>
      <c r="AH35" s="430"/>
      <c r="AI35" s="356"/>
      <c r="AJ35" s="274"/>
      <c r="AK35" s="274"/>
      <c r="AL35" s="274"/>
    </row>
    <row r="36" spans="1:38" ht="16.5" customHeight="1">
      <c r="A36" s="274"/>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row>
    <row r="37" spans="1:38" ht="22.5" customHeight="1">
      <c r="A37" s="274"/>
      <c r="B37" s="274"/>
      <c r="C37" s="274"/>
      <c r="D37" s="274"/>
      <c r="E37" s="274"/>
      <c r="F37" s="274"/>
      <c r="G37" s="274"/>
      <c r="H37" s="274"/>
      <c r="I37" s="274"/>
      <c r="J37" s="274"/>
      <c r="K37" s="274" t="s">
        <v>226</v>
      </c>
      <c r="L37" s="274"/>
      <c r="M37" s="274"/>
      <c r="N37" s="275"/>
      <c r="O37" s="275"/>
      <c r="P37" s="275"/>
      <c r="Q37" s="444"/>
      <c r="R37" s="444"/>
      <c r="S37" s="274"/>
      <c r="T37" s="430" t="s">
        <v>149</v>
      </c>
      <c r="U37" s="391"/>
      <c r="V37" s="391"/>
      <c r="W37" s="391"/>
      <c r="X37" s="391" t="s">
        <v>89</v>
      </c>
      <c r="Y37" s="391"/>
      <c r="Z37" s="391"/>
      <c r="AA37" s="391"/>
      <c r="AB37" s="391" t="s">
        <v>285</v>
      </c>
      <c r="AC37" s="391"/>
      <c r="AD37" s="391"/>
      <c r="AE37" s="391"/>
      <c r="AF37" s="391" t="s">
        <v>92</v>
      </c>
      <c r="AG37" s="274"/>
      <c r="AH37" s="274"/>
      <c r="AI37" s="274"/>
      <c r="AJ37" s="274"/>
      <c r="AK37" s="274"/>
      <c r="AL37" s="274"/>
    </row>
    <row r="38" spans="1:38" ht="16.5" customHeight="1">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row>
    <row r="39" spans="1:38" ht="22.5" customHeight="1">
      <c r="A39" s="274" t="s">
        <v>271</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row>
    <row r="40" spans="1:38" ht="27" customHeight="1">
      <c r="A40" s="274"/>
      <c r="B40" s="274"/>
      <c r="C40" s="276"/>
      <c r="D40" s="679"/>
      <c r="E40" s="679"/>
      <c r="F40" s="679"/>
      <c r="G40" s="679"/>
      <c r="H40" s="679"/>
      <c r="I40" s="679"/>
      <c r="J40" s="679"/>
      <c r="K40" s="679"/>
      <c r="L40" s="679"/>
      <c r="M40" s="679"/>
      <c r="N40" s="679"/>
      <c r="O40" s="679"/>
      <c r="P40" s="679"/>
      <c r="Q40" s="679"/>
      <c r="R40" s="679"/>
      <c r="S40" s="679"/>
      <c r="T40" s="679"/>
      <c r="U40" s="679"/>
      <c r="V40" s="679"/>
      <c r="W40" s="679"/>
      <c r="X40" s="679"/>
      <c r="Y40" s="679"/>
      <c r="Z40" s="679"/>
      <c r="AA40" s="679"/>
      <c r="AB40" s="679"/>
      <c r="AC40" s="679"/>
      <c r="AD40" s="679"/>
      <c r="AE40" s="679"/>
      <c r="AF40" s="679"/>
      <c r="AG40" s="679"/>
      <c r="AH40" s="679"/>
      <c r="AI40" s="679"/>
      <c r="AJ40" s="679"/>
      <c r="AK40" s="679"/>
      <c r="AL40" s="679"/>
    </row>
    <row r="41" spans="1:38" ht="27" customHeight="1">
      <c r="A41" s="274"/>
      <c r="B41" s="274"/>
      <c r="C41" s="276"/>
      <c r="D41" s="679"/>
      <c r="E41" s="679"/>
      <c r="F41" s="679"/>
      <c r="G41" s="679"/>
      <c r="H41" s="679"/>
      <c r="I41" s="679"/>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79"/>
      <c r="AJ41" s="679"/>
      <c r="AK41" s="679"/>
      <c r="AL41" s="679"/>
    </row>
    <row r="42" spans="1:38" ht="16.5" customHeight="1">
      <c r="A42" s="274"/>
      <c r="B42" s="274"/>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row>
    <row r="43" spans="1:38" ht="16.5" customHeight="1">
      <c r="A43" s="274"/>
      <c r="B43" s="274"/>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row>
    <row r="44" spans="1:38" ht="16.5" customHeight="1">
      <c r="A44" s="274"/>
      <c r="B44" s="274"/>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row>
    <row r="45" spans="1:38" ht="16.5" customHeight="1">
      <c r="A45" s="274"/>
      <c r="B45" s="274"/>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row>
    <row r="46" spans="1:38" ht="16.5" customHeight="1">
      <c r="A46" s="274"/>
      <c r="B46" s="274"/>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row>
    <row r="47" spans="1:38" ht="16.5" customHeight="1">
      <c r="C47" s="678"/>
      <c r="D47" s="678"/>
      <c r="E47" s="678"/>
      <c r="F47" s="678"/>
      <c r="G47" s="678"/>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row>
    <row r="48" spans="1:38" ht="16.5" customHeight="1"/>
    <row r="49" ht="16.5" customHeight="1"/>
    <row r="50" ht="16.5" customHeight="1"/>
  </sheetData>
  <mergeCells count="31">
    <mergeCell ref="AA2:AB2"/>
    <mergeCell ref="AC2:AD2"/>
    <mergeCell ref="AF2:AG2"/>
    <mergeCell ref="AI2:AJ2"/>
    <mergeCell ref="A5:J5"/>
    <mergeCell ref="Y7:AL7"/>
    <mergeCell ref="Y8:AL8"/>
    <mergeCell ref="Y9:AK9"/>
    <mergeCell ref="A12:AL12"/>
    <mergeCell ref="C15:D15"/>
    <mergeCell ref="Q15:R15"/>
    <mergeCell ref="S15:AI15"/>
    <mergeCell ref="B16:AI16"/>
    <mergeCell ref="D22:AL22"/>
    <mergeCell ref="D23:AL23"/>
    <mergeCell ref="D24:AL24"/>
    <mergeCell ref="D25:AL25"/>
    <mergeCell ref="D26:AL26"/>
    <mergeCell ref="D27:AL27"/>
    <mergeCell ref="D28:AL28"/>
    <mergeCell ref="U31:W31"/>
    <mergeCell ref="Y31:AA31"/>
    <mergeCell ref="AC31:AE31"/>
    <mergeCell ref="U33:W33"/>
    <mergeCell ref="Y33:AA33"/>
    <mergeCell ref="AC33:AE33"/>
    <mergeCell ref="U37:W37"/>
    <mergeCell ref="Y37:AA37"/>
    <mergeCell ref="AC37:AE37"/>
    <mergeCell ref="D40:AL40"/>
    <mergeCell ref="D41:AL4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oddFooter xml:space="preserve">&amp;R・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AN37"/>
  <sheetViews>
    <sheetView showZeros="0" view="pageBreakPreview" zoomScaleSheetLayoutView="100" workbookViewId="0"/>
  </sheetViews>
  <sheetFormatPr defaultRowHeight="13.5"/>
  <cols>
    <col min="1" max="38" width="2.5" style="274" customWidth="1"/>
    <col min="39" max="46" width="2.25" style="274" customWidth="1"/>
    <col min="47" max="16384" width="9" style="274" customWidth="1"/>
  </cols>
  <sheetData>
    <row r="1" spans="1:38">
      <c r="A1" s="274" t="s">
        <v>517</v>
      </c>
    </row>
    <row r="4" spans="1:38" ht="18.75">
      <c r="A4" s="681" t="s">
        <v>317</v>
      </c>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row>
    <row r="6" spans="1:38" ht="16.5" customHeight="1">
      <c r="AA6" s="276" t="s">
        <v>185</v>
      </c>
      <c r="AB6" s="276"/>
      <c r="AC6" s="393"/>
      <c r="AD6" s="393"/>
      <c r="AE6" s="406" t="s">
        <v>89</v>
      </c>
      <c r="AF6" s="393"/>
      <c r="AG6" s="393"/>
      <c r="AH6" s="406" t="s">
        <v>12</v>
      </c>
      <c r="AI6" s="393"/>
      <c r="AJ6" s="393"/>
      <c r="AK6" s="406" t="s">
        <v>36</v>
      </c>
    </row>
    <row r="9" spans="1:38" ht="16.5" customHeight="1">
      <c r="A9" s="276" t="s">
        <v>519</v>
      </c>
      <c r="B9" s="276"/>
      <c r="C9" s="276"/>
      <c r="D9" s="276"/>
      <c r="E9" s="276"/>
      <c r="F9" s="276"/>
      <c r="G9" s="276"/>
      <c r="H9" s="276"/>
      <c r="I9" s="276"/>
      <c r="J9" s="276"/>
      <c r="K9" s="276"/>
      <c r="L9" s="276"/>
      <c r="M9" s="306" t="s">
        <v>179</v>
      </c>
      <c r="O9" s="275"/>
      <c r="P9" s="275"/>
      <c r="Q9" s="275"/>
    </row>
    <row r="10" spans="1:38" ht="16.5" customHeight="1">
      <c r="A10" s="276"/>
      <c r="B10" s="276"/>
      <c r="C10" s="276"/>
      <c r="D10" s="276"/>
      <c r="E10" s="276"/>
      <c r="F10" s="276"/>
      <c r="G10" s="276"/>
      <c r="H10" s="276"/>
      <c r="I10" s="276"/>
      <c r="J10" s="276"/>
      <c r="K10" s="276"/>
      <c r="L10" s="276"/>
      <c r="M10" s="306"/>
      <c r="O10" s="275"/>
      <c r="P10" s="275"/>
      <c r="Q10" s="275"/>
    </row>
    <row r="11" spans="1:38" ht="13.5" customHeight="1">
      <c r="A11" s="276"/>
      <c r="B11" s="276"/>
      <c r="C11" s="276"/>
      <c r="D11" s="276"/>
      <c r="E11" s="276"/>
      <c r="F11" s="276"/>
      <c r="G11" s="276"/>
      <c r="H11" s="276"/>
      <c r="I11" s="276"/>
      <c r="J11" s="276"/>
      <c r="K11" s="276"/>
      <c r="L11" s="276"/>
      <c r="M11" s="306"/>
      <c r="O11" s="275"/>
      <c r="P11" s="275"/>
      <c r="Q11" s="275"/>
    </row>
    <row r="12" spans="1:38">
      <c r="A12" s="276"/>
      <c r="B12" s="275"/>
      <c r="C12" s="275"/>
      <c r="D12" s="275"/>
      <c r="E12" s="275"/>
      <c r="F12" s="275"/>
      <c r="G12" s="275"/>
      <c r="H12" s="275"/>
      <c r="I12" s="275"/>
      <c r="J12" s="275"/>
      <c r="K12" s="275"/>
      <c r="L12" s="275"/>
      <c r="M12" s="275"/>
      <c r="U12" s="274" t="s">
        <v>520</v>
      </c>
    </row>
    <row r="13" spans="1:38">
      <c r="A13" s="276"/>
      <c r="B13" s="275"/>
      <c r="C13" s="275"/>
      <c r="D13" s="275"/>
      <c r="E13" s="275"/>
      <c r="F13" s="275"/>
      <c r="G13" s="275"/>
      <c r="H13" s="275"/>
      <c r="I13" s="275"/>
      <c r="J13" s="275"/>
      <c r="K13" s="275"/>
      <c r="L13" s="275"/>
      <c r="M13" s="275"/>
    </row>
    <row r="14" spans="1:38" ht="16.5" customHeight="1">
      <c r="V14" s="274" t="s">
        <v>70</v>
      </c>
      <c r="Y14" s="384">
        <f>入力シート!D3</f>
        <v>0</v>
      </c>
      <c r="Z14" s="384"/>
      <c r="AA14" s="384"/>
      <c r="AB14" s="384"/>
      <c r="AC14" s="384"/>
      <c r="AD14" s="384"/>
      <c r="AE14" s="384"/>
      <c r="AF14" s="384"/>
      <c r="AG14" s="384"/>
      <c r="AH14" s="384"/>
      <c r="AI14" s="384"/>
      <c r="AJ14" s="384"/>
      <c r="AK14" s="384"/>
      <c r="AL14" s="384"/>
    </row>
    <row r="15" spans="1:38" ht="16.5" customHeight="1">
      <c r="Y15" s="384">
        <f>入力シート!D4</f>
        <v>0</v>
      </c>
      <c r="Z15" s="384"/>
      <c r="AA15" s="384"/>
      <c r="AB15" s="384"/>
      <c r="AC15" s="384"/>
      <c r="AD15" s="384"/>
      <c r="AE15" s="384"/>
      <c r="AF15" s="384"/>
      <c r="AG15" s="384"/>
      <c r="AH15" s="384"/>
      <c r="AI15" s="384"/>
      <c r="AJ15" s="384"/>
      <c r="AK15" s="384"/>
      <c r="AL15" s="384"/>
    </row>
    <row r="16" spans="1:38" ht="22.5" customHeight="1">
      <c r="V16" s="274" t="s">
        <v>77</v>
      </c>
      <c r="Y16" s="385">
        <f>入力シート!D6</f>
        <v>0</v>
      </c>
      <c r="Z16" s="385"/>
      <c r="AA16" s="385"/>
      <c r="AB16" s="385"/>
      <c r="AC16" s="385"/>
      <c r="AD16" s="385"/>
      <c r="AE16" s="385"/>
      <c r="AF16" s="385"/>
      <c r="AG16" s="385"/>
      <c r="AH16" s="385"/>
      <c r="AI16" s="385"/>
      <c r="AJ16" s="385"/>
      <c r="AK16" s="385"/>
      <c r="AL16" s="276"/>
    </row>
    <row r="17" spans="1:40" ht="22.5" customHeight="1">
      <c r="V17" s="697" t="s">
        <v>522</v>
      </c>
      <c r="AL17" s="444"/>
    </row>
    <row r="18" spans="1:40" ht="22.5" customHeight="1">
      <c r="V18" s="274" t="s">
        <v>359</v>
      </c>
      <c r="AA18" s="306"/>
      <c r="AB18" s="306"/>
      <c r="AC18" s="306"/>
      <c r="AD18" s="306"/>
      <c r="AE18" s="306"/>
      <c r="AF18" s="306"/>
      <c r="AG18" s="306"/>
      <c r="AH18" s="306"/>
      <c r="AI18" s="306"/>
      <c r="AJ18" s="306"/>
      <c r="AK18" s="306"/>
      <c r="AL18" s="444"/>
      <c r="AN18" s="676" t="s">
        <v>537</v>
      </c>
    </row>
    <row r="19" spans="1:40" ht="13.5" customHeight="1">
      <c r="AA19" s="276"/>
      <c r="AB19" s="276"/>
      <c r="AC19" s="276"/>
      <c r="AD19" s="276"/>
      <c r="AE19" s="276"/>
      <c r="AF19" s="276"/>
      <c r="AG19" s="276"/>
      <c r="AH19" s="276"/>
      <c r="AI19" s="276"/>
      <c r="AJ19" s="276"/>
      <c r="AK19" s="276"/>
      <c r="AL19" s="444"/>
    </row>
    <row r="20" spans="1:40">
      <c r="AL20" s="444"/>
    </row>
    <row r="21" spans="1:40" ht="16.5" customHeight="1">
      <c r="B21" s="680" t="s">
        <v>683</v>
      </c>
      <c r="C21" s="680"/>
      <c r="D21" s="680"/>
      <c r="E21" s="680"/>
      <c r="F21" s="680"/>
      <c r="G21" s="680"/>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c r="AF21" s="680"/>
      <c r="AG21" s="680"/>
      <c r="AH21" s="680"/>
      <c r="AI21" s="680"/>
      <c r="AJ21" s="680"/>
      <c r="AK21" s="680"/>
      <c r="AL21" s="444"/>
    </row>
    <row r="22" spans="1:40">
      <c r="A22" s="518"/>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row>
    <row r="23" spans="1:40" ht="35.1" customHeight="1">
      <c r="A23" s="519" t="s">
        <v>83</v>
      </c>
      <c r="B23" s="297"/>
      <c r="C23" s="682" t="s">
        <v>524</v>
      </c>
      <c r="D23" s="682"/>
      <c r="E23" s="682"/>
      <c r="F23" s="682"/>
      <c r="G23" s="682"/>
      <c r="H23" s="682"/>
      <c r="I23" s="682"/>
      <c r="J23" s="682"/>
      <c r="K23" s="682"/>
      <c r="L23" s="682"/>
      <c r="M23" s="691"/>
      <c r="N23" s="535"/>
      <c r="O23" s="346" t="s">
        <v>531</v>
      </c>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542"/>
      <c r="AN23" s="676" t="s">
        <v>494</v>
      </c>
    </row>
    <row r="24" spans="1:40" ht="35.1" customHeight="1">
      <c r="A24" s="520" t="s">
        <v>69</v>
      </c>
      <c r="B24" s="392"/>
      <c r="C24" s="683" t="s">
        <v>525</v>
      </c>
      <c r="D24" s="683"/>
      <c r="E24" s="683"/>
      <c r="F24" s="683"/>
      <c r="G24" s="683"/>
      <c r="H24" s="683"/>
      <c r="I24" s="683"/>
      <c r="J24" s="683"/>
      <c r="K24" s="683"/>
      <c r="L24" s="683"/>
      <c r="M24" s="683"/>
      <c r="N24" s="333"/>
      <c r="O24" s="351" t="s">
        <v>185</v>
      </c>
      <c r="P24" s="351"/>
      <c r="Q24" s="392"/>
      <c r="R24" s="392"/>
      <c r="S24" s="351" t="s">
        <v>89</v>
      </c>
      <c r="T24" s="392"/>
      <c r="U24" s="392"/>
      <c r="V24" s="351" t="s">
        <v>236</v>
      </c>
      <c r="W24" s="392"/>
      <c r="X24" s="392"/>
      <c r="Y24" s="351" t="s">
        <v>36</v>
      </c>
      <c r="Z24" s="351"/>
      <c r="AA24" s="351"/>
      <c r="AB24" s="351"/>
      <c r="AC24" s="351"/>
      <c r="AD24" s="351"/>
      <c r="AE24" s="351"/>
      <c r="AF24" s="351"/>
      <c r="AG24" s="351"/>
      <c r="AH24" s="351"/>
      <c r="AI24" s="351"/>
      <c r="AJ24" s="351"/>
      <c r="AK24" s="351"/>
      <c r="AL24" s="419"/>
      <c r="AN24" s="676" t="s">
        <v>539</v>
      </c>
    </row>
    <row r="25" spans="1:40" ht="35.1" customHeight="1">
      <c r="A25" s="521" t="s">
        <v>273</v>
      </c>
      <c r="B25" s="528"/>
      <c r="C25" s="684" t="s">
        <v>157</v>
      </c>
      <c r="D25" s="684"/>
      <c r="E25" s="684"/>
      <c r="F25" s="684"/>
      <c r="G25" s="684"/>
      <c r="H25" s="684"/>
      <c r="I25" s="684"/>
      <c r="J25" s="684"/>
      <c r="K25" s="684"/>
      <c r="L25" s="684"/>
      <c r="M25" s="692"/>
      <c r="N25" s="333"/>
      <c r="O25" s="351" t="s">
        <v>209</v>
      </c>
      <c r="P25" s="364" t="s">
        <v>58</v>
      </c>
      <c r="Q25" s="364"/>
      <c r="R25" s="364"/>
      <c r="S25" s="364"/>
      <c r="T25" s="364"/>
      <c r="U25" s="364"/>
      <c r="V25" s="364"/>
      <c r="W25" s="364"/>
      <c r="X25" s="351" t="s">
        <v>16</v>
      </c>
      <c r="Y25" s="361" t="s">
        <v>529</v>
      </c>
      <c r="Z25" s="361"/>
      <c r="AA25" s="361"/>
      <c r="AB25" s="361"/>
      <c r="AC25" s="361"/>
      <c r="AD25" s="361"/>
      <c r="AE25" s="361"/>
      <c r="AF25" s="351"/>
      <c r="AG25" s="351"/>
      <c r="AH25" s="351"/>
      <c r="AI25" s="351"/>
      <c r="AJ25" s="351"/>
      <c r="AK25" s="351"/>
      <c r="AL25" s="419"/>
    </row>
    <row r="26" spans="1:40" ht="35.1" customHeight="1">
      <c r="A26" s="521" t="s">
        <v>274</v>
      </c>
      <c r="B26" s="379"/>
      <c r="C26" s="684" t="s">
        <v>526</v>
      </c>
      <c r="D26" s="684"/>
      <c r="E26" s="684"/>
      <c r="F26" s="684"/>
      <c r="G26" s="684"/>
      <c r="H26" s="684"/>
      <c r="I26" s="684"/>
      <c r="J26" s="684"/>
      <c r="K26" s="684"/>
      <c r="L26" s="684"/>
      <c r="M26" s="692"/>
      <c r="N26" s="340"/>
      <c r="O26" s="355" t="s">
        <v>528</v>
      </c>
      <c r="P26" s="355"/>
      <c r="Q26" s="408" t="s">
        <v>291</v>
      </c>
      <c r="R26" s="366"/>
      <c r="S26" s="366"/>
      <c r="T26" s="366"/>
      <c r="U26" s="366"/>
      <c r="V26" s="355"/>
      <c r="W26" s="355"/>
      <c r="X26" s="355"/>
      <c r="Y26" s="355"/>
      <c r="Z26" s="355"/>
      <c r="AA26" s="355"/>
      <c r="AB26" s="355"/>
      <c r="AC26" s="355"/>
      <c r="AD26" s="355"/>
      <c r="AE26" s="355"/>
      <c r="AF26" s="355"/>
      <c r="AG26" s="355"/>
      <c r="AH26" s="355"/>
      <c r="AI26" s="355"/>
      <c r="AJ26" s="355"/>
      <c r="AK26" s="355"/>
      <c r="AL26" s="425"/>
    </row>
    <row r="27" spans="1:40" ht="35.1" customHeight="1">
      <c r="A27" s="522"/>
      <c r="B27" s="391"/>
      <c r="C27" s="685"/>
      <c r="D27" s="685"/>
      <c r="E27" s="685"/>
      <c r="F27" s="685"/>
      <c r="G27" s="685"/>
      <c r="H27" s="685"/>
      <c r="I27" s="685"/>
      <c r="J27" s="685"/>
      <c r="K27" s="685"/>
      <c r="L27" s="685"/>
      <c r="M27" s="693"/>
      <c r="N27" s="344"/>
      <c r="O27" s="356" t="s">
        <v>528</v>
      </c>
      <c r="P27" s="356"/>
      <c r="Q27" s="662" t="s">
        <v>176</v>
      </c>
      <c r="R27" s="430"/>
      <c r="S27" s="430"/>
      <c r="T27" s="430"/>
      <c r="U27" s="430"/>
      <c r="V27" s="391"/>
      <c r="W27" s="391"/>
      <c r="X27" s="391"/>
      <c r="Y27" s="391"/>
      <c r="Z27" s="356"/>
      <c r="AA27" s="391"/>
      <c r="AB27" s="391"/>
      <c r="AC27" s="391"/>
      <c r="AD27" s="391"/>
      <c r="AE27" s="356"/>
      <c r="AF27" s="391"/>
      <c r="AG27" s="391"/>
      <c r="AH27" s="391"/>
      <c r="AI27" s="391"/>
      <c r="AJ27" s="356"/>
      <c r="AK27" s="356"/>
      <c r="AL27" s="428"/>
    </row>
    <row r="28" spans="1:40" ht="35.1" customHeight="1">
      <c r="A28" s="522"/>
      <c r="B28" s="391"/>
      <c r="C28" s="685"/>
      <c r="D28" s="685"/>
      <c r="E28" s="685"/>
      <c r="F28" s="685"/>
      <c r="G28" s="685"/>
      <c r="H28" s="685"/>
      <c r="I28" s="685"/>
      <c r="J28" s="685"/>
      <c r="K28" s="685"/>
      <c r="L28" s="685"/>
      <c r="M28" s="693"/>
      <c r="N28" s="344"/>
      <c r="O28" s="356" t="s">
        <v>528</v>
      </c>
      <c r="P28" s="356"/>
      <c r="Q28" s="356" t="s">
        <v>330</v>
      </c>
      <c r="R28" s="430"/>
      <c r="S28" s="430"/>
      <c r="T28" s="430"/>
      <c r="U28" s="430"/>
      <c r="V28" s="391"/>
      <c r="W28" s="662"/>
      <c r="X28" s="662"/>
      <c r="Y28" s="662"/>
      <c r="Z28" s="662"/>
      <c r="AA28" s="662"/>
      <c r="AB28" s="662"/>
      <c r="AC28" s="662"/>
      <c r="AD28" s="662"/>
      <c r="AE28" s="662"/>
      <c r="AF28" s="662"/>
      <c r="AG28" s="662"/>
      <c r="AH28" s="662"/>
      <c r="AI28" s="662"/>
      <c r="AJ28" s="662"/>
      <c r="AK28" s="356"/>
      <c r="AL28" s="428"/>
    </row>
    <row r="29" spans="1:40" ht="35.1" customHeight="1">
      <c r="A29" s="524"/>
      <c r="B29" s="380"/>
      <c r="C29" s="686"/>
      <c r="D29" s="686"/>
      <c r="E29" s="686"/>
      <c r="F29" s="686"/>
      <c r="G29" s="686"/>
      <c r="H29" s="686"/>
      <c r="I29" s="686"/>
      <c r="J29" s="686"/>
      <c r="K29" s="686"/>
      <c r="L29" s="686"/>
      <c r="M29" s="694"/>
      <c r="N29" s="339"/>
      <c r="O29" s="357"/>
      <c r="P29" s="357"/>
      <c r="Q29" s="367"/>
      <c r="R29" s="367"/>
      <c r="S29" s="367"/>
      <c r="T29" s="367"/>
      <c r="U29" s="367"/>
      <c r="V29" s="357"/>
      <c r="W29" s="572"/>
      <c r="X29" s="572"/>
      <c r="Y29" s="572"/>
      <c r="Z29" s="572"/>
      <c r="AA29" s="572"/>
      <c r="AB29" s="572"/>
      <c r="AC29" s="572"/>
      <c r="AD29" s="572"/>
      <c r="AE29" s="572"/>
      <c r="AF29" s="572"/>
      <c r="AG29" s="572"/>
      <c r="AH29" s="572"/>
      <c r="AI29" s="572"/>
      <c r="AJ29" s="572"/>
      <c r="AK29" s="357"/>
      <c r="AL29" s="426"/>
    </row>
    <row r="30" spans="1:40" ht="35.1" customHeight="1">
      <c r="A30" s="521" t="s">
        <v>366</v>
      </c>
      <c r="B30" s="528"/>
      <c r="C30" s="687" t="s">
        <v>263</v>
      </c>
      <c r="D30" s="687"/>
      <c r="E30" s="687"/>
      <c r="F30" s="687"/>
      <c r="G30" s="687"/>
      <c r="H30" s="687"/>
      <c r="I30" s="687"/>
      <c r="J30" s="687"/>
      <c r="K30" s="687"/>
      <c r="L30" s="687"/>
      <c r="M30" s="695"/>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544"/>
    </row>
    <row r="31" spans="1:40" ht="35.1" customHeight="1">
      <c r="A31" s="525"/>
      <c r="B31" s="531"/>
      <c r="C31" s="688"/>
      <c r="D31" s="688"/>
      <c r="E31" s="688"/>
      <c r="F31" s="688"/>
      <c r="G31" s="688"/>
      <c r="H31" s="688"/>
      <c r="I31" s="688"/>
      <c r="J31" s="688"/>
      <c r="K31" s="688"/>
      <c r="L31" s="688"/>
      <c r="M31" s="69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46"/>
    </row>
    <row r="32" spans="1:40">
      <c r="N32" s="537"/>
      <c r="AL32" s="444"/>
    </row>
    <row r="33" spans="1:13" ht="22.5" customHeight="1">
      <c r="B33" s="274" t="s">
        <v>210</v>
      </c>
    </row>
    <row r="34" spans="1:13" ht="22.5" customHeight="1">
      <c r="A34" s="526"/>
      <c r="C34" s="689" t="s">
        <v>83</v>
      </c>
      <c r="D34" s="356"/>
      <c r="E34" s="356" t="s">
        <v>311</v>
      </c>
      <c r="F34" s="356"/>
      <c r="G34" s="356"/>
      <c r="H34" s="356"/>
      <c r="I34" s="356"/>
      <c r="J34" s="356"/>
      <c r="K34" s="356"/>
      <c r="L34" s="356"/>
      <c r="M34" s="356"/>
    </row>
    <row r="35" spans="1:13" ht="22.5" customHeight="1">
      <c r="A35" s="526"/>
      <c r="C35" s="689" t="s">
        <v>69</v>
      </c>
      <c r="D35" s="356"/>
      <c r="E35" s="356" t="s">
        <v>527</v>
      </c>
      <c r="F35" s="356"/>
      <c r="G35" s="356"/>
      <c r="H35" s="356"/>
      <c r="I35" s="356"/>
      <c r="J35" s="356"/>
      <c r="K35" s="356"/>
      <c r="L35" s="356"/>
      <c r="M35" s="356"/>
    </row>
    <row r="36" spans="1:13" ht="22.5" customHeight="1">
      <c r="A36" s="526"/>
      <c r="C36" s="689" t="s">
        <v>273</v>
      </c>
      <c r="D36" s="356"/>
      <c r="E36" s="356" t="s">
        <v>88</v>
      </c>
      <c r="F36" s="356"/>
      <c r="G36" s="356"/>
      <c r="H36" s="356"/>
      <c r="I36" s="356"/>
      <c r="J36" s="356"/>
      <c r="K36" s="356"/>
      <c r="L36" s="356"/>
      <c r="M36" s="356"/>
    </row>
    <row r="37" spans="1:13" ht="22.5" customHeight="1">
      <c r="C37" s="690" t="s">
        <v>274</v>
      </c>
      <c r="E37" s="356" t="s">
        <v>32</v>
      </c>
    </row>
  </sheetData>
  <mergeCells count="27">
    <mergeCell ref="A4:AL4"/>
    <mergeCell ref="AA6:AB6"/>
    <mergeCell ref="AC6:AD6"/>
    <mergeCell ref="AF6:AG6"/>
    <mergeCell ref="AI6:AJ6"/>
    <mergeCell ref="A9:L9"/>
    <mergeCell ref="Y14:AL14"/>
    <mergeCell ref="Y15:AL15"/>
    <mergeCell ref="Y16:AK16"/>
    <mergeCell ref="AA18:AK18"/>
    <mergeCell ref="B21:AK21"/>
    <mergeCell ref="A23:B23"/>
    <mergeCell ref="C23:M23"/>
    <mergeCell ref="O23:AK23"/>
    <mergeCell ref="A24:B24"/>
    <mergeCell ref="C24:M24"/>
    <mergeCell ref="Q24:R24"/>
    <mergeCell ref="T24:U24"/>
    <mergeCell ref="W24:X24"/>
    <mergeCell ref="A25:B25"/>
    <mergeCell ref="C25:M25"/>
    <mergeCell ref="W28:AJ28"/>
    <mergeCell ref="W29:AJ29"/>
    <mergeCell ref="A26:B29"/>
    <mergeCell ref="C26:M29"/>
    <mergeCell ref="A30:B31"/>
    <mergeCell ref="C30:M3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2:BO36"/>
  <sheetViews>
    <sheetView showZeros="0" view="pageBreakPreview" zoomScaleSheetLayoutView="100" workbookViewId="0"/>
  </sheetViews>
  <sheetFormatPr defaultRowHeight="13.5"/>
  <cols>
    <col min="1" max="38" width="2.5" style="274" customWidth="1"/>
    <col min="39" max="40" width="2.25" style="274" customWidth="1"/>
    <col min="41" max="67" width="2.5" style="274" customWidth="1"/>
    <col min="68" max="16384" width="9" style="274" customWidth="1"/>
  </cols>
  <sheetData>
    <row r="2" spans="1:41" ht="16.5" customHeight="1">
      <c r="AA2" s="276" t="s">
        <v>185</v>
      </c>
      <c r="AB2" s="276"/>
      <c r="AC2" s="393"/>
      <c r="AD2" s="393"/>
      <c r="AE2" s="406" t="s">
        <v>89</v>
      </c>
      <c r="AF2" s="393"/>
      <c r="AG2" s="393"/>
      <c r="AH2" s="406" t="s">
        <v>12</v>
      </c>
      <c r="AI2" s="393"/>
      <c r="AJ2" s="393"/>
      <c r="AK2" s="406" t="s">
        <v>36</v>
      </c>
      <c r="AN2" s="676" t="s">
        <v>463</v>
      </c>
    </row>
    <row r="3" spans="1:41">
      <c r="AG3" s="410"/>
      <c r="AH3" s="410"/>
      <c r="AI3" s="410"/>
      <c r="AJ3" s="410"/>
      <c r="AK3" s="410"/>
      <c r="AN3" s="676"/>
    </row>
    <row r="4" spans="1:41">
      <c r="AH4" s="410"/>
      <c r="AI4" s="410"/>
    </row>
    <row r="5" spans="1:41" ht="16.5" customHeight="1">
      <c r="A5" s="276" t="str">
        <f>入力シート!D1</f>
        <v>観音寺市長 佐伯　明浩</v>
      </c>
      <c r="B5" s="276"/>
      <c r="C5" s="276"/>
      <c r="D5" s="276"/>
      <c r="E5" s="276"/>
      <c r="F5" s="276"/>
      <c r="G5" s="276"/>
      <c r="H5" s="276"/>
      <c r="I5" s="276"/>
      <c r="J5" s="276"/>
      <c r="K5" s="274" t="s">
        <v>297</v>
      </c>
    </row>
    <row r="6" spans="1:41" ht="13.5" customHeight="1">
      <c r="A6" s="276"/>
      <c r="B6" s="276"/>
      <c r="C6" s="276"/>
      <c r="D6" s="276"/>
      <c r="E6" s="276"/>
      <c r="F6" s="276"/>
      <c r="G6" s="276"/>
      <c r="H6" s="276"/>
      <c r="I6" s="276"/>
      <c r="J6" s="276"/>
    </row>
    <row r="7" spans="1:41" ht="13.5" customHeight="1">
      <c r="A7" s="276"/>
      <c r="B7" s="276"/>
      <c r="C7" s="276"/>
      <c r="D7" s="276"/>
      <c r="E7" s="276"/>
      <c r="F7" s="276"/>
      <c r="G7" s="276"/>
      <c r="H7" s="276"/>
      <c r="I7" s="276"/>
      <c r="J7" s="276"/>
    </row>
    <row r="8" spans="1:41" ht="16.5" customHeight="1">
      <c r="D8" s="275"/>
      <c r="E8" s="275"/>
      <c r="F8" s="275"/>
      <c r="G8" s="275"/>
      <c r="H8" s="275"/>
      <c r="I8" s="275"/>
      <c r="J8" s="275"/>
      <c r="K8" s="275"/>
      <c r="L8" s="275"/>
      <c r="M8" s="275"/>
      <c r="R8" s="274" t="s">
        <v>111</v>
      </c>
      <c r="V8" s="276" t="s">
        <v>585</v>
      </c>
      <c r="W8" s="276"/>
      <c r="X8" s="276"/>
      <c r="Y8" s="384">
        <f>入力シート!D32</f>
        <v>0</v>
      </c>
      <c r="Z8" s="384"/>
      <c r="AA8" s="384"/>
      <c r="AB8" s="384"/>
      <c r="AC8" s="384"/>
      <c r="AD8" s="384"/>
      <c r="AE8" s="384"/>
      <c r="AF8" s="384"/>
      <c r="AG8" s="384"/>
      <c r="AH8" s="384"/>
      <c r="AI8" s="384"/>
      <c r="AJ8" s="384"/>
      <c r="AK8" s="384"/>
      <c r="AL8" s="384"/>
    </row>
    <row r="9" spans="1:41" ht="16.5" customHeight="1">
      <c r="Y9" s="384">
        <f>入力シート!D33</f>
        <v>0</v>
      </c>
      <c r="Z9" s="384"/>
      <c r="AA9" s="384"/>
      <c r="AB9" s="384"/>
      <c r="AC9" s="384"/>
      <c r="AD9" s="384"/>
      <c r="AE9" s="384"/>
      <c r="AF9" s="384"/>
      <c r="AG9" s="384"/>
      <c r="AH9" s="384"/>
      <c r="AI9" s="384"/>
      <c r="AJ9" s="384"/>
      <c r="AK9" s="384"/>
      <c r="AL9" s="384"/>
    </row>
    <row r="10" spans="1:41" ht="22.5" customHeight="1">
      <c r="R10" s="533" t="s">
        <v>327</v>
      </c>
      <c r="S10" s="533"/>
      <c r="T10" s="533"/>
      <c r="U10" s="533"/>
      <c r="V10" s="533"/>
      <c r="W10" s="533"/>
      <c r="X10" s="533"/>
      <c r="Y10" s="385">
        <f>入力シート!D34</f>
        <v>0</v>
      </c>
      <c r="Z10" s="385"/>
      <c r="AA10" s="385"/>
      <c r="AB10" s="385"/>
      <c r="AC10" s="385"/>
      <c r="AD10" s="385"/>
      <c r="AE10" s="385"/>
      <c r="AF10" s="385"/>
      <c r="AG10" s="385"/>
      <c r="AH10" s="385"/>
      <c r="AI10" s="385"/>
      <c r="AJ10" s="385"/>
      <c r="AK10" s="385"/>
    </row>
    <row r="11" spans="1:41" ht="22.5" customHeight="1">
      <c r="V11" s="276"/>
      <c r="W11" s="276"/>
      <c r="X11" s="276"/>
      <c r="Y11" s="385">
        <f>入力シート!D35</f>
        <v>0</v>
      </c>
      <c r="Z11" s="385"/>
      <c r="AA11" s="385"/>
      <c r="AB11" s="385"/>
      <c r="AC11" s="385"/>
      <c r="AD11" s="385"/>
      <c r="AE11" s="385"/>
      <c r="AF11" s="385"/>
      <c r="AG11" s="385"/>
      <c r="AH11" s="385"/>
      <c r="AI11" s="385"/>
      <c r="AJ11" s="385"/>
      <c r="AK11" s="385"/>
    </row>
    <row r="12" spans="1:41" ht="13.5" customHeight="1">
      <c r="V12" s="276"/>
      <c r="W12" s="276"/>
      <c r="X12" s="276"/>
      <c r="Y12" s="385"/>
      <c r="Z12" s="385"/>
      <c r="AA12" s="385"/>
      <c r="AB12" s="385"/>
      <c r="AC12" s="385"/>
      <c r="AD12" s="385"/>
      <c r="AE12" s="385"/>
      <c r="AF12" s="385"/>
      <c r="AG12" s="385"/>
      <c r="AH12" s="385"/>
      <c r="AI12" s="385"/>
      <c r="AJ12" s="385"/>
      <c r="AK12" s="385"/>
    </row>
    <row r="13" spans="1:41" ht="13.5" customHeight="1">
      <c r="Y13" s="386"/>
      <c r="Z13" s="386"/>
      <c r="AA13" s="386"/>
      <c r="AB13" s="386"/>
      <c r="AC13" s="386"/>
      <c r="AD13" s="386"/>
      <c r="AE13" s="386"/>
      <c r="AF13" s="386"/>
      <c r="AG13" s="386"/>
      <c r="AH13" s="386"/>
      <c r="AI13" s="386"/>
      <c r="AJ13" s="386"/>
      <c r="AK13" s="386"/>
    </row>
    <row r="14" spans="1:41" ht="13.5" customHeight="1">
      <c r="R14" s="276" t="s">
        <v>396</v>
      </c>
      <c r="S14" s="276"/>
      <c r="T14" s="276"/>
      <c r="U14" s="276"/>
      <c r="V14" s="276"/>
      <c r="W14" s="276"/>
      <c r="X14" s="276"/>
      <c r="Y14" s="442"/>
      <c r="Z14" s="442"/>
      <c r="AA14" s="442"/>
      <c r="AB14" s="442"/>
      <c r="AC14" s="442"/>
      <c r="AD14" s="442"/>
      <c r="AE14" s="442"/>
      <c r="AF14" s="442"/>
      <c r="AG14" s="442"/>
      <c r="AH14" s="442"/>
      <c r="AI14" s="442"/>
      <c r="AJ14" s="442"/>
      <c r="AK14" s="442"/>
      <c r="AN14" s="676" t="s">
        <v>354</v>
      </c>
    </row>
    <row r="15" spans="1:41" ht="13.5" customHeight="1">
      <c r="Y15" s="386"/>
      <c r="Z15" s="386"/>
      <c r="AA15" s="386"/>
      <c r="AB15" s="386"/>
      <c r="AC15" s="386"/>
      <c r="AD15" s="386"/>
      <c r="AE15" s="386"/>
      <c r="AF15" s="386"/>
      <c r="AG15" s="386"/>
      <c r="AH15" s="386"/>
      <c r="AI15" s="386"/>
      <c r="AJ15" s="386"/>
      <c r="AK15" s="386"/>
      <c r="AO15" s="676" t="s">
        <v>556</v>
      </c>
    </row>
    <row r="16" spans="1:41" ht="13.5" customHeight="1">
      <c r="Y16" s="386"/>
      <c r="Z16" s="386"/>
      <c r="AA16" s="386"/>
      <c r="AB16" s="386"/>
      <c r="AC16" s="386"/>
      <c r="AD16" s="386"/>
      <c r="AE16" s="386"/>
      <c r="AF16" s="386"/>
      <c r="AG16" s="386"/>
      <c r="AH16" s="386"/>
      <c r="AI16" s="386"/>
      <c r="AJ16" s="386"/>
      <c r="AK16" s="386"/>
    </row>
    <row r="17" spans="1:67" ht="13.5" customHeight="1">
      <c r="Y17" s="386"/>
      <c r="Z17" s="386"/>
      <c r="AA17" s="386"/>
      <c r="AB17" s="386"/>
      <c r="AC17" s="386"/>
      <c r="AD17" s="386"/>
      <c r="AE17" s="386"/>
      <c r="AF17" s="386"/>
      <c r="AG17" s="386"/>
      <c r="AH17" s="386"/>
      <c r="AI17" s="386"/>
      <c r="AJ17" s="386"/>
      <c r="AK17" s="386"/>
    </row>
    <row r="18" spans="1:67" ht="13.5" customHeight="1">
      <c r="Y18" s="386"/>
      <c r="Z18" s="386"/>
      <c r="AA18" s="386"/>
      <c r="AB18" s="386"/>
      <c r="AC18" s="386"/>
      <c r="AD18" s="386"/>
      <c r="AE18" s="386"/>
      <c r="AF18" s="386"/>
      <c r="AG18" s="386"/>
      <c r="AH18" s="386"/>
      <c r="AI18" s="386"/>
      <c r="AJ18" s="386"/>
      <c r="AK18" s="386"/>
    </row>
    <row r="20" spans="1:67" ht="18.75">
      <c r="A20" s="277" t="str">
        <f>IF(入力シート!K19=TRUE,"単独処理浄化槽を撤去できない理由書","汲取り槽を撤去できない理由書")</f>
        <v>汲取り槽を撤去できない理由書</v>
      </c>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row>
    <row r="21" spans="1:67" ht="13.5" customHeight="1">
      <c r="A21" s="698"/>
      <c r="B21" s="698"/>
      <c r="C21" s="698"/>
      <c r="D21" s="698"/>
      <c r="E21" s="698"/>
      <c r="F21" s="698"/>
      <c r="G21" s="698"/>
      <c r="H21" s="698"/>
      <c r="I21" s="698"/>
      <c r="J21" s="698"/>
      <c r="K21" s="698"/>
      <c r="L21" s="698"/>
      <c r="M21" s="698"/>
      <c r="N21" s="698"/>
      <c r="O21" s="698"/>
      <c r="P21" s="698"/>
      <c r="Q21" s="698"/>
      <c r="R21" s="713"/>
      <c r="S21" s="713"/>
      <c r="T21" s="713"/>
      <c r="U21" s="713"/>
      <c r="V21" s="713"/>
      <c r="W21" s="713"/>
      <c r="X21" s="713"/>
      <c r="Y21" s="713"/>
      <c r="Z21" s="713"/>
      <c r="AA21" s="713"/>
      <c r="AB21" s="713"/>
      <c r="AC21" s="713"/>
      <c r="AD21" s="713"/>
      <c r="AE21" s="713"/>
      <c r="AF21" s="713"/>
      <c r="AG21" s="713"/>
      <c r="AH21" s="713"/>
      <c r="AI21" s="713"/>
      <c r="AJ21" s="713"/>
      <c r="AK21" s="713"/>
      <c r="AL21" s="713"/>
    </row>
    <row r="22" spans="1:67" ht="13.5" customHeight="1">
      <c r="A22" s="698"/>
      <c r="B22" s="698"/>
      <c r="C22" s="698"/>
      <c r="D22" s="698"/>
      <c r="E22" s="698"/>
      <c r="F22" s="698"/>
      <c r="G22" s="698"/>
      <c r="H22" s="698"/>
      <c r="I22" s="698"/>
      <c r="J22" s="698"/>
      <c r="K22" s="698"/>
      <c r="L22" s="698"/>
      <c r="M22" s="698"/>
      <c r="N22" s="698"/>
      <c r="O22" s="698"/>
      <c r="P22" s="698"/>
      <c r="Q22" s="698"/>
      <c r="R22" s="713"/>
      <c r="S22" s="713"/>
      <c r="T22" s="713"/>
      <c r="U22" s="713"/>
      <c r="V22" s="713"/>
      <c r="W22" s="713"/>
      <c r="X22" s="713"/>
      <c r="Y22" s="713"/>
      <c r="Z22" s="713"/>
      <c r="AA22" s="713"/>
      <c r="AB22" s="713"/>
      <c r="AC22" s="713"/>
      <c r="AD22" s="713"/>
      <c r="AE22" s="713"/>
      <c r="AF22" s="713"/>
      <c r="AG22" s="713"/>
      <c r="AH22" s="713"/>
      <c r="AI22" s="713"/>
      <c r="AJ22" s="713"/>
      <c r="AK22" s="713"/>
      <c r="AL22" s="713"/>
    </row>
    <row r="24" spans="1:67" ht="20.100000000000001" customHeight="1">
      <c r="C24" s="274" t="s">
        <v>544</v>
      </c>
    </row>
    <row r="25" spans="1:67" ht="20.100000000000001" customHeight="1">
      <c r="B25" s="274" t="s">
        <v>35</v>
      </c>
      <c r="C25" s="275"/>
      <c r="D25" s="275"/>
      <c r="E25" s="276" t="str">
        <f>IF(入力シート!K19=TRUE,"単独処理浄化槽","汲取り槽")</f>
        <v>汲取り槽</v>
      </c>
      <c r="F25" s="276"/>
      <c r="G25" s="276"/>
      <c r="H25" s="276"/>
      <c r="I25" s="276"/>
      <c r="J25" s="276"/>
      <c r="K25" s="274" t="s">
        <v>436</v>
      </c>
    </row>
    <row r="27" spans="1:67" ht="27" customHeight="1">
      <c r="A27" s="279" t="s">
        <v>83</v>
      </c>
      <c r="B27" s="287"/>
      <c r="C27" s="532" t="s">
        <v>101</v>
      </c>
      <c r="D27" s="532"/>
      <c r="E27" s="532"/>
      <c r="F27" s="532"/>
      <c r="G27" s="532"/>
      <c r="H27" s="532"/>
      <c r="I27" s="532"/>
      <c r="J27" s="534"/>
      <c r="K27" s="703">
        <f>入力シート!D7</f>
        <v>0</v>
      </c>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14"/>
    </row>
    <row r="28" spans="1:67" ht="27" customHeight="1">
      <c r="A28" s="547" t="s">
        <v>69</v>
      </c>
      <c r="B28" s="291"/>
      <c r="C28" s="301" t="s">
        <v>25</v>
      </c>
      <c r="D28" s="301"/>
      <c r="E28" s="301"/>
      <c r="F28" s="301"/>
      <c r="G28" s="301"/>
      <c r="H28" s="301"/>
      <c r="I28" s="301"/>
      <c r="J28" s="321"/>
      <c r="K28" s="704">
        <f>入力シート!D6</f>
        <v>0</v>
      </c>
      <c r="L28" s="709"/>
      <c r="M28" s="709"/>
      <c r="N28" s="709"/>
      <c r="O28" s="709"/>
      <c r="P28" s="709"/>
      <c r="Q28" s="709"/>
      <c r="R28" s="709"/>
      <c r="S28" s="709"/>
      <c r="T28" s="709"/>
      <c r="U28" s="709"/>
      <c r="V28" s="709"/>
      <c r="W28" s="709"/>
      <c r="X28" s="709"/>
      <c r="Y28" s="709"/>
      <c r="Z28" s="709"/>
      <c r="AA28" s="709"/>
      <c r="AB28" s="709"/>
      <c r="AC28" s="709"/>
      <c r="AD28" s="709"/>
      <c r="AE28" s="709"/>
      <c r="AF28" s="709"/>
      <c r="AG28" s="709"/>
      <c r="AH28" s="709"/>
      <c r="AI28" s="709"/>
      <c r="AJ28" s="709"/>
      <c r="AK28" s="709"/>
      <c r="AL28" s="715"/>
      <c r="AN28" s="719" t="s">
        <v>122</v>
      </c>
      <c r="AO28" s="721"/>
      <c r="AP28" s="721"/>
      <c r="AQ28" s="721"/>
      <c r="AR28" s="721"/>
      <c r="AS28" s="721"/>
      <c r="AT28" s="721"/>
      <c r="AU28" s="721"/>
      <c r="AV28" s="721"/>
      <c r="AW28" s="721"/>
      <c r="AX28" s="721"/>
      <c r="AY28" s="721"/>
      <c r="AZ28" s="721"/>
      <c r="BA28" s="721"/>
      <c r="BB28" s="721"/>
      <c r="BC28" s="721"/>
      <c r="BD28" s="721"/>
      <c r="BE28" s="721"/>
      <c r="BF28" s="721"/>
      <c r="BG28" s="721"/>
      <c r="BH28" s="721"/>
      <c r="BI28" s="721"/>
      <c r="BJ28" s="721"/>
      <c r="BK28" s="721"/>
      <c r="BL28" s="721"/>
      <c r="BM28" s="721"/>
      <c r="BN28" s="721"/>
      <c r="BO28" s="721"/>
    </row>
    <row r="29" spans="1:67" ht="27" customHeight="1">
      <c r="A29" s="548" t="s">
        <v>273</v>
      </c>
      <c r="B29" s="292"/>
      <c r="C29" s="699" t="str">
        <f>E25</f>
        <v>汲取り槽</v>
      </c>
      <c r="D29" s="699"/>
      <c r="E29" s="699"/>
      <c r="F29" s="699"/>
      <c r="G29" s="699"/>
      <c r="H29" s="699"/>
      <c r="I29" s="699"/>
      <c r="J29" s="701" t="s">
        <v>452</v>
      </c>
      <c r="K29" s="705"/>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0"/>
      <c r="AI29" s="710"/>
      <c r="AJ29" s="710"/>
      <c r="AK29" s="710"/>
      <c r="AL29" s="716"/>
      <c r="AN29" s="720" t="s">
        <v>402</v>
      </c>
      <c r="AO29" s="711"/>
      <c r="AP29" s="711"/>
      <c r="AQ29" s="711"/>
      <c r="AR29" s="711"/>
      <c r="AS29" s="711"/>
      <c r="AT29" s="711"/>
      <c r="AU29" s="711"/>
      <c r="AV29" s="711"/>
      <c r="AW29" s="711"/>
      <c r="AX29" s="711"/>
      <c r="AY29" s="711"/>
      <c r="AZ29" s="711"/>
      <c r="BA29" s="711"/>
      <c r="BB29" s="711"/>
      <c r="BC29" s="711"/>
      <c r="BD29" s="711"/>
      <c r="BE29" s="711"/>
      <c r="BF29" s="711"/>
      <c r="BG29" s="711"/>
      <c r="BH29" s="711"/>
      <c r="BI29" s="711"/>
      <c r="BJ29" s="711"/>
      <c r="BK29" s="711"/>
      <c r="BL29" s="711"/>
      <c r="BM29" s="711"/>
      <c r="BN29" s="711"/>
      <c r="BO29" s="711"/>
    </row>
    <row r="30" spans="1:67" ht="27" customHeight="1">
      <c r="A30" s="284"/>
      <c r="B30" s="293"/>
      <c r="C30" s="314" t="s">
        <v>346</v>
      </c>
      <c r="D30" s="314"/>
      <c r="E30" s="314"/>
      <c r="F30" s="314"/>
      <c r="G30" s="314"/>
      <c r="H30" s="314"/>
      <c r="I30" s="314"/>
      <c r="J30" s="319"/>
      <c r="K30" s="706"/>
      <c r="L30" s="711"/>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7"/>
      <c r="AN30" s="720" t="s">
        <v>205</v>
      </c>
      <c r="AO30" s="711"/>
      <c r="AP30" s="711"/>
      <c r="AQ30" s="711"/>
      <c r="AR30" s="711"/>
      <c r="AS30" s="711"/>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row>
    <row r="31" spans="1:67" ht="27" customHeight="1">
      <c r="A31" s="284"/>
      <c r="B31" s="293"/>
      <c r="C31" s="314"/>
      <c r="D31" s="314"/>
      <c r="E31" s="314"/>
      <c r="F31" s="314"/>
      <c r="G31" s="314"/>
      <c r="H31" s="314"/>
      <c r="I31" s="314"/>
      <c r="J31" s="319"/>
      <c r="K31" s="706"/>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7"/>
      <c r="AN31" s="720" t="s">
        <v>429</v>
      </c>
      <c r="AO31" s="711"/>
      <c r="AP31" s="711"/>
      <c r="AQ31" s="711"/>
      <c r="AR31" s="711"/>
      <c r="AS31" s="711"/>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row>
    <row r="32" spans="1:67" ht="27" customHeight="1">
      <c r="A32" s="284"/>
      <c r="B32" s="293"/>
      <c r="C32" s="314"/>
      <c r="D32" s="314"/>
      <c r="E32" s="314"/>
      <c r="F32" s="314"/>
      <c r="G32" s="314"/>
      <c r="H32" s="314"/>
      <c r="I32" s="314"/>
      <c r="J32" s="319"/>
      <c r="K32" s="706"/>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1"/>
      <c r="AI32" s="711"/>
      <c r="AJ32" s="711"/>
      <c r="AK32" s="711"/>
      <c r="AL32" s="717"/>
      <c r="AN32" s="720" t="s">
        <v>349</v>
      </c>
      <c r="AO32" s="711"/>
      <c r="AP32" s="711"/>
      <c r="AQ32" s="711"/>
      <c r="AR32" s="711"/>
      <c r="AS32" s="711"/>
      <c r="AT32" s="711"/>
      <c r="AU32" s="711"/>
      <c r="AV32" s="711"/>
      <c r="AW32" s="711"/>
      <c r="AX32" s="711"/>
      <c r="AY32" s="711"/>
      <c r="AZ32" s="711"/>
      <c r="BA32" s="711"/>
      <c r="BB32" s="711"/>
      <c r="BC32" s="711"/>
      <c r="BD32" s="711"/>
      <c r="BE32" s="711"/>
      <c r="BF32" s="711"/>
      <c r="BG32" s="711"/>
      <c r="BH32" s="711"/>
      <c r="BI32" s="711"/>
      <c r="BJ32" s="711"/>
      <c r="BK32" s="711"/>
      <c r="BL32" s="711"/>
      <c r="BM32" s="711"/>
      <c r="BN32" s="711"/>
      <c r="BO32" s="711"/>
    </row>
    <row r="33" spans="1:67" ht="27" customHeight="1">
      <c r="A33" s="284"/>
      <c r="B33" s="293"/>
      <c r="C33" s="314"/>
      <c r="D33" s="314"/>
      <c r="E33" s="314"/>
      <c r="F33" s="314"/>
      <c r="G33" s="314"/>
      <c r="H33" s="314"/>
      <c r="I33" s="314"/>
      <c r="J33" s="319"/>
      <c r="K33" s="706"/>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c r="AJ33" s="711"/>
      <c r="AK33" s="711"/>
      <c r="AL33" s="717"/>
      <c r="AN33" s="720" t="s">
        <v>682</v>
      </c>
      <c r="AO33" s="711"/>
      <c r="AP33" s="711"/>
      <c r="AQ33" s="711"/>
      <c r="AR33" s="711"/>
      <c r="AS33" s="711"/>
      <c r="AT33" s="711"/>
      <c r="AU33" s="711"/>
      <c r="AV33" s="711"/>
      <c r="AW33" s="711"/>
      <c r="AX33" s="711"/>
      <c r="AY33" s="711"/>
      <c r="AZ33" s="711"/>
      <c r="BA33" s="711"/>
      <c r="BB33" s="711"/>
      <c r="BC33" s="711"/>
      <c r="BD33" s="711"/>
      <c r="BE33" s="711"/>
      <c r="BF33" s="711"/>
      <c r="BG33" s="711"/>
      <c r="BH33" s="711"/>
      <c r="BI33" s="711"/>
      <c r="BJ33" s="711"/>
      <c r="BK33" s="711"/>
      <c r="BL33" s="711"/>
      <c r="BM33" s="711"/>
      <c r="BN33" s="711"/>
      <c r="BO33" s="711"/>
    </row>
    <row r="34" spans="1:67" ht="27" customHeight="1">
      <c r="A34" s="284"/>
      <c r="B34" s="293"/>
      <c r="C34" s="314"/>
      <c r="D34" s="314"/>
      <c r="E34" s="314"/>
      <c r="F34" s="314"/>
      <c r="G34" s="314"/>
      <c r="H34" s="314"/>
      <c r="I34" s="314"/>
      <c r="J34" s="319"/>
      <c r="K34" s="706"/>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711"/>
      <c r="AL34" s="717"/>
      <c r="AN34" s="720" t="s">
        <v>121</v>
      </c>
      <c r="AO34" s="711"/>
      <c r="AP34" s="711"/>
      <c r="AQ34" s="711"/>
      <c r="AR34" s="711"/>
      <c r="AS34" s="711"/>
      <c r="AT34" s="711"/>
      <c r="AU34" s="711"/>
      <c r="AV34" s="711"/>
      <c r="AW34" s="711"/>
      <c r="AX34" s="711"/>
      <c r="AY34" s="711"/>
      <c r="AZ34" s="711"/>
      <c r="BA34" s="711"/>
      <c r="BB34" s="711"/>
      <c r="BC34" s="711"/>
      <c r="BD34" s="711"/>
      <c r="BE34" s="711"/>
      <c r="BF34" s="711"/>
      <c r="BG34" s="711"/>
      <c r="BH34" s="711"/>
      <c r="BI34" s="711"/>
      <c r="BJ34" s="711"/>
      <c r="BK34" s="711"/>
      <c r="BL34" s="711"/>
      <c r="BM34" s="711"/>
      <c r="BN34" s="711"/>
      <c r="BO34" s="711"/>
    </row>
    <row r="35" spans="1:67" ht="27" customHeight="1">
      <c r="A35" s="284"/>
      <c r="B35" s="293"/>
      <c r="C35" s="314"/>
      <c r="D35" s="314"/>
      <c r="E35" s="314"/>
      <c r="F35" s="314"/>
      <c r="G35" s="314"/>
      <c r="H35" s="314"/>
      <c r="I35" s="314"/>
      <c r="J35" s="319"/>
      <c r="K35" s="706"/>
      <c r="L35" s="711"/>
      <c r="M35" s="711"/>
      <c r="N35" s="711"/>
      <c r="O35" s="711"/>
      <c r="P35" s="711"/>
      <c r="Q35" s="711"/>
      <c r="R35" s="711"/>
      <c r="S35" s="711"/>
      <c r="T35" s="711"/>
      <c r="U35" s="711"/>
      <c r="V35" s="711"/>
      <c r="W35" s="711"/>
      <c r="X35" s="711"/>
      <c r="Y35" s="711"/>
      <c r="Z35" s="711"/>
      <c r="AA35" s="711"/>
      <c r="AB35" s="711"/>
      <c r="AC35" s="711"/>
      <c r="AD35" s="711"/>
      <c r="AE35" s="711"/>
      <c r="AF35" s="711"/>
      <c r="AG35" s="711"/>
      <c r="AH35" s="711"/>
      <c r="AI35" s="711"/>
      <c r="AJ35" s="711"/>
      <c r="AK35" s="711"/>
      <c r="AL35" s="717"/>
    </row>
    <row r="36" spans="1:67" ht="27" customHeight="1">
      <c r="A36" s="286"/>
      <c r="B36" s="295"/>
      <c r="C36" s="700"/>
      <c r="D36" s="700"/>
      <c r="E36" s="700"/>
      <c r="F36" s="700"/>
      <c r="G36" s="700"/>
      <c r="H36" s="700"/>
      <c r="I36" s="700"/>
      <c r="J36" s="702"/>
      <c r="K36" s="707"/>
      <c r="L36" s="712"/>
      <c r="M36" s="712"/>
      <c r="N36" s="712"/>
      <c r="O36" s="712"/>
      <c r="P36" s="712"/>
      <c r="Q36" s="712"/>
      <c r="R36" s="712"/>
      <c r="S36" s="712"/>
      <c r="T36" s="712"/>
      <c r="U36" s="712"/>
      <c r="V36" s="712"/>
      <c r="W36" s="712"/>
      <c r="X36" s="712"/>
      <c r="Y36" s="712"/>
      <c r="Z36" s="712"/>
      <c r="AA36" s="712"/>
      <c r="AB36" s="712"/>
      <c r="AC36" s="712"/>
      <c r="AD36" s="712"/>
      <c r="AE36" s="712"/>
      <c r="AF36" s="712"/>
      <c r="AG36" s="712"/>
      <c r="AH36" s="712"/>
      <c r="AI36" s="712"/>
      <c r="AJ36" s="712"/>
      <c r="AK36" s="712"/>
      <c r="AL36" s="718"/>
    </row>
  </sheetData>
  <mergeCells count="52">
    <mergeCell ref="AA2:AB2"/>
    <mergeCell ref="AC2:AD2"/>
    <mergeCell ref="AF2:AG2"/>
    <mergeCell ref="AI2:AJ2"/>
    <mergeCell ref="A5:J5"/>
    <mergeCell ref="V8:X8"/>
    <mergeCell ref="Y8:AL8"/>
    <mergeCell ref="Y9:AL9"/>
    <mergeCell ref="R10:X10"/>
    <mergeCell ref="Y10:AK10"/>
    <mergeCell ref="Y11:AK11"/>
    <mergeCell ref="R14:X14"/>
    <mergeCell ref="Y14:AK14"/>
    <mergeCell ref="A20:AL20"/>
    <mergeCell ref="E25:J25"/>
    <mergeCell ref="A27:B27"/>
    <mergeCell ref="C27:J27"/>
    <mergeCell ref="K27:AL27"/>
    <mergeCell ref="A28:B28"/>
    <mergeCell ref="C28:J28"/>
    <mergeCell ref="K28:AL28"/>
    <mergeCell ref="AN28:BO28"/>
    <mergeCell ref="A29:B29"/>
    <mergeCell ref="C29:I29"/>
    <mergeCell ref="K29:AL29"/>
    <mergeCell ref="AN29:BO29"/>
    <mergeCell ref="A30:B30"/>
    <mergeCell ref="C30:J30"/>
    <mergeCell ref="K30:AL30"/>
    <mergeCell ref="AN30:BO30"/>
    <mergeCell ref="A31:B31"/>
    <mergeCell ref="C31:J31"/>
    <mergeCell ref="K31:AL31"/>
    <mergeCell ref="AN31:BO31"/>
    <mergeCell ref="A32:B32"/>
    <mergeCell ref="C32:J32"/>
    <mergeCell ref="K32:AL32"/>
    <mergeCell ref="AN32:BO32"/>
    <mergeCell ref="A33:B33"/>
    <mergeCell ref="C33:J33"/>
    <mergeCell ref="K33:AL33"/>
    <mergeCell ref="AN33:BO33"/>
    <mergeCell ref="A34:B34"/>
    <mergeCell ref="C34:J34"/>
    <mergeCell ref="K34:AL34"/>
    <mergeCell ref="AN34:BO34"/>
    <mergeCell ref="A35:B35"/>
    <mergeCell ref="C35:J35"/>
    <mergeCell ref="K35:AL35"/>
    <mergeCell ref="A36:B36"/>
    <mergeCell ref="C36:J36"/>
    <mergeCell ref="K36:AL36"/>
  </mergeCells>
  <phoneticPr fontId="3"/>
  <dataValidations count="1">
    <dataValidation allowBlank="1" showDropDown="0" showInputMessage="1" showErrorMessage="1" promptTitle="入力方法" prompt="記入ページにて、「単独槽」または「汲取槽」を選択してください。" sqref="A20:A22 B21:Q22"/>
  </dataValidations>
  <printOptions horizontalCentered="1"/>
  <pageMargins left="0.78740157480314965" right="0.39370078740157483" top="0.78740157480314965" bottom="0.19685039370078741" header="0.51181102362204722" footer="0.19685039370078741"/>
  <pageSetup paperSize="9" scale="96" fitToWidth="1" fitToHeight="1" orientation="portrait" usePrinterDefaults="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入力シート!$E$37:$E$42</xm:f>
          </x14:formula1>
          <xm:sqref>Y14:AK14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2:AV28"/>
  <sheetViews>
    <sheetView showZeros="0" view="pageBreakPreview" zoomScaleSheetLayoutView="100" workbookViewId="0"/>
  </sheetViews>
  <sheetFormatPr defaultRowHeight="13.5"/>
  <cols>
    <col min="1" max="38" width="2.5" style="274" customWidth="1"/>
    <col min="39" max="46" width="2.25" style="274" customWidth="1"/>
    <col min="47" max="16384" width="9" style="274" customWidth="1"/>
  </cols>
  <sheetData>
    <row r="2" spans="1:48" ht="16.5" customHeight="1">
      <c r="AA2" s="276" t="s">
        <v>185</v>
      </c>
      <c r="AB2" s="276"/>
      <c r="AC2" s="393"/>
      <c r="AD2" s="393"/>
      <c r="AE2" s="406" t="s">
        <v>89</v>
      </c>
      <c r="AF2" s="393"/>
      <c r="AG2" s="393"/>
      <c r="AH2" s="406" t="s">
        <v>12</v>
      </c>
      <c r="AI2" s="393"/>
      <c r="AJ2" s="393"/>
      <c r="AK2" s="406" t="s">
        <v>36</v>
      </c>
      <c r="AN2" s="676" t="s">
        <v>463</v>
      </c>
    </row>
    <row r="3" spans="1:48">
      <c r="AG3" s="410"/>
      <c r="AH3" s="410"/>
      <c r="AI3" s="410"/>
      <c r="AJ3" s="410"/>
      <c r="AK3" s="410"/>
    </row>
    <row r="4" spans="1:48">
      <c r="AH4" s="410"/>
      <c r="AI4" s="410"/>
    </row>
    <row r="5" spans="1:48" ht="16.5" customHeight="1">
      <c r="A5" s="276" t="str">
        <f>入力シート!D1</f>
        <v>観音寺市長 佐伯　明浩</v>
      </c>
      <c r="B5" s="276"/>
      <c r="C5" s="276"/>
      <c r="D5" s="276"/>
      <c r="E5" s="276"/>
      <c r="F5" s="276"/>
      <c r="G5" s="276"/>
      <c r="H5" s="276"/>
      <c r="I5" s="276"/>
      <c r="J5" s="276"/>
      <c r="K5" s="274" t="s">
        <v>297</v>
      </c>
    </row>
    <row r="6" spans="1:48" ht="13.5" customHeight="1">
      <c r="A6" s="276"/>
      <c r="B6" s="276"/>
      <c r="C6" s="276"/>
      <c r="D6" s="276"/>
      <c r="E6" s="276"/>
      <c r="F6" s="276"/>
      <c r="G6" s="276"/>
      <c r="H6" s="276"/>
      <c r="I6" s="276"/>
      <c r="J6" s="276"/>
    </row>
    <row r="7" spans="1:48" ht="13.5" customHeight="1">
      <c r="A7" s="276"/>
      <c r="B7" s="276"/>
      <c r="C7" s="276"/>
      <c r="D7" s="276"/>
      <c r="E7" s="276"/>
      <c r="F7" s="276"/>
      <c r="G7" s="276"/>
      <c r="H7" s="276"/>
      <c r="I7" s="276"/>
      <c r="J7" s="276"/>
    </row>
    <row r="8" spans="1:48" ht="16.5" customHeight="1">
      <c r="R8" s="274" t="s">
        <v>76</v>
      </c>
      <c r="V8" s="274" t="s">
        <v>70</v>
      </c>
      <c r="Y8" s="384">
        <f>入力シート!D3</f>
        <v>0</v>
      </c>
      <c r="Z8" s="384"/>
      <c r="AA8" s="384"/>
      <c r="AB8" s="384"/>
      <c r="AC8" s="384"/>
      <c r="AD8" s="384"/>
      <c r="AE8" s="384"/>
      <c r="AF8" s="384"/>
      <c r="AG8" s="384"/>
      <c r="AH8" s="384"/>
      <c r="AI8" s="384"/>
      <c r="AJ8" s="384"/>
      <c r="AK8" s="384"/>
      <c r="AL8" s="384"/>
    </row>
    <row r="9" spans="1:48" ht="16.5" customHeight="1">
      <c r="Y9" s="384">
        <f>入力シート!D4</f>
        <v>0</v>
      </c>
      <c r="Z9" s="384"/>
      <c r="AA9" s="384"/>
      <c r="AB9" s="384"/>
      <c r="AC9" s="384"/>
      <c r="AD9" s="384"/>
      <c r="AE9" s="384"/>
      <c r="AF9" s="384"/>
      <c r="AG9" s="384"/>
      <c r="AH9" s="384"/>
      <c r="AI9" s="384"/>
      <c r="AJ9" s="384"/>
      <c r="AK9" s="384"/>
      <c r="AL9" s="384"/>
    </row>
    <row r="10" spans="1:48" ht="22.5" customHeight="1">
      <c r="V10" s="274" t="s">
        <v>77</v>
      </c>
      <c r="Y10" s="385" t="str">
        <f>IF(AV10=TRUE,入力シート!$D$6,"")</f>
        <v/>
      </c>
      <c r="Z10" s="385"/>
      <c r="AA10" s="385"/>
      <c r="AB10" s="385"/>
      <c r="AC10" s="385"/>
      <c r="AD10" s="385"/>
      <c r="AE10" s="385"/>
      <c r="AF10" s="385"/>
      <c r="AG10" s="385"/>
      <c r="AH10" s="385"/>
      <c r="AI10" s="385"/>
      <c r="AJ10" s="385"/>
      <c r="AK10" s="385"/>
      <c r="AL10" s="276" t="s">
        <v>48</v>
      </c>
      <c r="AO10" s="274" t="s">
        <v>631</v>
      </c>
      <c r="AV10" s="723" t="b">
        <v>0</v>
      </c>
    </row>
    <row r="11" spans="1:48" ht="13.5" customHeight="1">
      <c r="V11" s="276"/>
      <c r="W11" s="276"/>
      <c r="X11" s="276"/>
      <c r="Y11" s="385"/>
      <c r="Z11" s="385"/>
      <c r="AA11" s="385"/>
      <c r="AB11" s="385"/>
      <c r="AC11" s="385"/>
      <c r="AD11" s="385"/>
      <c r="AE11" s="385"/>
      <c r="AF11" s="385"/>
      <c r="AG11" s="385"/>
      <c r="AH11" s="385"/>
      <c r="AI11" s="385"/>
      <c r="AJ11" s="385"/>
      <c r="AK11" s="385"/>
      <c r="AO11" s="274" t="s">
        <v>6</v>
      </c>
    </row>
    <row r="12" spans="1:48" ht="13.5" customHeight="1">
      <c r="X12" s="533" t="s">
        <v>583</v>
      </c>
      <c r="Y12" s="533"/>
      <c r="Z12" s="533"/>
      <c r="AA12" s="533"/>
      <c r="AB12" s="533"/>
      <c r="AC12" s="533"/>
      <c r="AD12" s="533"/>
      <c r="AE12" s="533"/>
      <c r="AF12" s="533"/>
      <c r="AG12" s="533"/>
      <c r="AH12" s="533"/>
      <c r="AI12" s="533"/>
      <c r="AJ12" s="533"/>
      <c r="AK12" s="533"/>
      <c r="AL12" s="533"/>
    </row>
    <row r="13" spans="1:48" ht="13.5" customHeight="1">
      <c r="R13" s="275"/>
      <c r="S13" s="275"/>
      <c r="T13" s="275"/>
      <c r="U13" s="275"/>
      <c r="V13" s="275"/>
      <c r="W13" s="275"/>
      <c r="X13" s="275"/>
      <c r="Y13" s="386"/>
      <c r="Z13" s="386"/>
      <c r="AA13" s="386"/>
      <c r="AB13" s="386"/>
      <c r="AC13" s="386"/>
      <c r="AD13" s="386"/>
      <c r="AE13" s="386"/>
      <c r="AF13" s="386"/>
      <c r="AG13" s="386"/>
      <c r="AH13" s="386"/>
      <c r="AI13" s="386"/>
      <c r="AJ13" s="386"/>
      <c r="AK13" s="386"/>
      <c r="AN13" s="676"/>
    </row>
    <row r="14" spans="1:48" ht="13.5" customHeight="1">
      <c r="Y14" s="386"/>
      <c r="Z14" s="386"/>
      <c r="AA14" s="386"/>
      <c r="AB14" s="386"/>
      <c r="AC14" s="386"/>
      <c r="AD14" s="386"/>
      <c r="AE14" s="386"/>
      <c r="AF14" s="386"/>
      <c r="AG14" s="386"/>
      <c r="AH14" s="386"/>
      <c r="AI14" s="386"/>
      <c r="AJ14" s="386"/>
      <c r="AK14" s="386"/>
    </row>
    <row r="15" spans="1:48" ht="13.5" customHeight="1">
      <c r="A15" s="722"/>
      <c r="B15" s="722"/>
      <c r="C15" s="722"/>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row>
    <row r="16" spans="1:48" ht="13.5" customHeight="1">
      <c r="A16" s="722"/>
      <c r="B16" s="722"/>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row>
    <row r="17" spans="1:38" ht="18.75">
      <c r="A17" s="277" t="str">
        <f>IF(入力シート!K19=TRUE,"単独処理浄化槽の撤去に関する念書","汲取り槽の撤去に関する念書")</f>
        <v>汲取り槽の撤去に関する念書</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row>
    <row r="18" spans="1:38" ht="13.5" customHeight="1">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row>
    <row r="19" spans="1:38" ht="13.5" customHeight="1">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row>
    <row r="21" spans="1:38" ht="27" customHeight="1">
      <c r="D21" s="274" t="s">
        <v>204</v>
      </c>
      <c r="S21" s="275"/>
      <c r="U21" s="275" t="str">
        <f>IF(入力シート!K19=TRUE,"単独処理浄化槽から合併処理浄化槽への","汲取り槽から合併処理浄化槽への")</f>
        <v>汲取り槽から合併処理浄化槽への</v>
      </c>
      <c r="V21" s="275"/>
      <c r="W21" s="275"/>
      <c r="X21" s="275"/>
    </row>
    <row r="22" spans="1:38" ht="27" customHeight="1">
      <c r="C22" s="274" t="s">
        <v>563</v>
      </c>
      <c r="J22" s="275" t="str">
        <f>IF(入力シート!K19=TRUE,"単独処理浄化槽の撤去は浄化槽設備士の判断により不可能であることが","汲取り槽の撤去は浄化槽設備士の判断により不可能であることが")</f>
        <v>汲取り槽の撤去は浄化槽設備士の判断により不可能であることが</v>
      </c>
      <c r="K22" s="275"/>
      <c r="L22" s="275"/>
      <c r="M22" s="275"/>
      <c r="N22" s="275"/>
      <c r="R22" s="680"/>
      <c r="S22" s="680"/>
      <c r="T22" s="680"/>
      <c r="U22" s="680"/>
      <c r="V22" s="680"/>
      <c r="W22" s="680"/>
    </row>
    <row r="23" spans="1:38" ht="27" customHeight="1">
      <c r="C23" s="275" t="s">
        <v>564</v>
      </c>
      <c r="D23" s="275"/>
      <c r="E23" s="275"/>
      <c r="G23" s="275"/>
      <c r="H23" s="275"/>
      <c r="I23" s="275"/>
      <c r="J23" s="275"/>
      <c r="K23" s="275"/>
    </row>
    <row r="24" spans="1:38" ht="27" customHeight="1"/>
    <row r="25" spans="1:38" ht="27" customHeight="1">
      <c r="D25" s="274" t="s">
        <v>454</v>
      </c>
      <c r="P25" s="275" t="str">
        <f>IF(入力シート!K19=TRUE,"単独処理浄化槽を完全に撤去することをお約束します。","汲取り槽を完全に撤去することをお約束します。")</f>
        <v>汲取り槽を完全に撤去することをお約束します。</v>
      </c>
      <c r="Q25" s="275"/>
      <c r="R25" s="275"/>
      <c r="S25" s="275"/>
    </row>
    <row r="26" spans="1:38" ht="27" customHeight="1"/>
    <row r="27" spans="1:38" ht="27" customHeight="1">
      <c r="D27" s="274" t="s">
        <v>340</v>
      </c>
      <c r="F27" s="275"/>
      <c r="G27" s="275"/>
      <c r="H27" s="275"/>
      <c r="I27" s="275"/>
      <c r="J27" s="275"/>
    </row>
    <row r="28" spans="1:38" ht="27" customHeight="1">
      <c r="C28" s="274" t="s">
        <v>292</v>
      </c>
    </row>
  </sheetData>
  <mergeCells count="10">
    <mergeCell ref="AA2:AB2"/>
    <mergeCell ref="AC2:AD2"/>
    <mergeCell ref="AF2:AG2"/>
    <mergeCell ref="AI2:AJ2"/>
    <mergeCell ref="A5:J5"/>
    <mergeCell ref="Y8:AL8"/>
    <mergeCell ref="Y9:AL9"/>
    <mergeCell ref="Y10:AK10"/>
    <mergeCell ref="X12:AL12"/>
    <mergeCell ref="A17:AL17"/>
  </mergeCells>
  <phoneticPr fontId="3"/>
  <dataValidations count="1">
    <dataValidation allowBlank="1" showDropDown="0" showInputMessage="1" showErrorMessage="1" promptTitle="入力方法" prompt="記入ページにて、「単独槽」または「汲取り」を選択してください。" sqref="A17"/>
  </dataValidations>
  <printOptions horizontalCentered="1"/>
  <pageMargins left="0.78740157480314965" right="0.39370078740157483" top="0.78740157480314965" bottom="0.19685039370078741" header="0.51181102362204722" footer="0.19685039370078741"/>
  <pageSetup paperSize="9" scale="9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82945" r:id="rId4" name="チェック 1">
              <controlPr defaultSize="0" autoFill="0" autoLine="0" autoPict="0">
                <anchor moveWithCells="1">
                  <from xmlns:xdr="http://schemas.openxmlformats.org/drawingml/2006/spreadsheetDrawing">
                    <xdr:col>38</xdr:col>
                    <xdr:colOff>152400</xdr:colOff>
                    <xdr:row>8</xdr:row>
                    <xdr:rowOff>151765</xdr:rowOff>
                  </from>
                  <to xmlns:xdr="http://schemas.openxmlformats.org/drawingml/2006/spreadsheetDrawing">
                    <xdr:col>41</xdr:col>
                    <xdr:colOff>161925</xdr:colOff>
                    <xdr:row>10</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2:AX32"/>
  <sheetViews>
    <sheetView showZeros="0" view="pageBreakPreview" topLeftCell="A13" zoomScaleSheetLayoutView="100" workbookViewId="0">
      <selection activeCell="K24" sqref="K24:AL24"/>
    </sheetView>
  </sheetViews>
  <sheetFormatPr defaultRowHeight="13.5"/>
  <cols>
    <col min="1" max="38" width="2.5" style="274" customWidth="1"/>
    <col min="39" max="46" width="2.25" style="274" customWidth="1"/>
    <col min="47" max="16384" width="9" style="274" customWidth="1"/>
  </cols>
  <sheetData>
    <row r="2" spans="1:48" ht="16.5" customHeight="1">
      <c r="AA2" s="276" t="s">
        <v>185</v>
      </c>
      <c r="AB2" s="276"/>
      <c r="AC2" s="393"/>
      <c r="AD2" s="393"/>
      <c r="AE2" s="406" t="s">
        <v>89</v>
      </c>
      <c r="AF2" s="393"/>
      <c r="AG2" s="393"/>
      <c r="AH2" s="406" t="s">
        <v>12</v>
      </c>
      <c r="AI2" s="393"/>
      <c r="AJ2" s="393"/>
      <c r="AK2" s="406" t="s">
        <v>36</v>
      </c>
      <c r="AN2" s="676" t="s">
        <v>463</v>
      </c>
    </row>
    <row r="3" spans="1:48">
      <c r="AG3" s="410"/>
      <c r="AH3" s="410"/>
      <c r="AI3" s="410"/>
      <c r="AJ3" s="410"/>
      <c r="AK3" s="410"/>
    </row>
    <row r="4" spans="1:48">
      <c r="AH4" s="410"/>
      <c r="AI4" s="410"/>
    </row>
    <row r="5" spans="1:48" ht="16.5" customHeight="1">
      <c r="A5" s="276" t="str">
        <f>入力シート!D1</f>
        <v>観音寺市長 佐伯　明浩</v>
      </c>
      <c r="B5" s="276"/>
      <c r="C5" s="276"/>
      <c r="D5" s="276"/>
      <c r="E5" s="276"/>
      <c r="F5" s="276"/>
      <c r="G5" s="276"/>
      <c r="H5" s="276"/>
      <c r="I5" s="276"/>
      <c r="J5" s="276"/>
      <c r="K5" s="274" t="s">
        <v>297</v>
      </c>
    </row>
    <row r="6" spans="1:48" ht="13.5" customHeight="1">
      <c r="A6" s="276"/>
      <c r="B6" s="276"/>
      <c r="C6" s="276"/>
      <c r="D6" s="276"/>
      <c r="E6" s="276"/>
      <c r="F6" s="276"/>
      <c r="G6" s="276"/>
      <c r="H6" s="276"/>
      <c r="I6" s="276"/>
      <c r="J6" s="276"/>
    </row>
    <row r="7" spans="1:48" ht="13.5" customHeight="1">
      <c r="A7" s="276"/>
      <c r="B7" s="276"/>
      <c r="C7" s="276"/>
      <c r="D7" s="276"/>
      <c r="E7" s="276"/>
      <c r="F7" s="276"/>
      <c r="G7" s="276"/>
      <c r="H7" s="276"/>
      <c r="I7" s="276"/>
      <c r="J7" s="276"/>
    </row>
    <row r="8" spans="1:48" ht="16.5" customHeight="1">
      <c r="D8" s="275"/>
      <c r="E8" s="275"/>
      <c r="F8" s="275"/>
      <c r="G8" s="275"/>
      <c r="H8" s="275"/>
      <c r="I8" s="275"/>
      <c r="J8" s="275"/>
      <c r="K8" s="275"/>
      <c r="L8" s="275"/>
      <c r="M8" s="275"/>
      <c r="R8" s="274" t="s">
        <v>76</v>
      </c>
      <c r="V8" s="274" t="s">
        <v>70</v>
      </c>
      <c r="Y8" s="384">
        <f>入力シート!D3</f>
        <v>0</v>
      </c>
      <c r="Z8" s="384"/>
      <c r="AA8" s="384"/>
      <c r="AB8" s="384"/>
      <c r="AC8" s="384"/>
      <c r="AD8" s="384"/>
      <c r="AE8" s="384"/>
      <c r="AF8" s="384"/>
      <c r="AG8" s="384"/>
      <c r="AH8" s="384"/>
      <c r="AI8" s="384"/>
      <c r="AJ8" s="384"/>
      <c r="AK8" s="384"/>
      <c r="AL8" s="384"/>
    </row>
    <row r="9" spans="1:48" ht="16.5" customHeight="1">
      <c r="Y9" s="384">
        <f>入力シート!D4</f>
        <v>0</v>
      </c>
      <c r="Z9" s="384"/>
      <c r="AA9" s="384"/>
      <c r="AB9" s="384"/>
      <c r="AC9" s="384"/>
      <c r="AD9" s="384"/>
      <c r="AE9" s="384"/>
      <c r="AF9" s="384"/>
      <c r="AG9" s="384"/>
      <c r="AH9" s="384"/>
      <c r="AI9" s="384"/>
      <c r="AJ9" s="384"/>
      <c r="AK9" s="384"/>
      <c r="AL9" s="384"/>
    </row>
    <row r="10" spans="1:48" ht="22.5" customHeight="1">
      <c r="V10" s="274" t="s">
        <v>77</v>
      </c>
      <c r="Y10" s="385" t="str">
        <f>IF(AV10=TRUE,入力シート!$D$6,"")</f>
        <v/>
      </c>
      <c r="Z10" s="385"/>
      <c r="AA10" s="385"/>
      <c r="AB10" s="385"/>
      <c r="AC10" s="385"/>
      <c r="AD10" s="385"/>
      <c r="AE10" s="385"/>
      <c r="AF10" s="385"/>
      <c r="AG10" s="385"/>
      <c r="AH10" s="385"/>
      <c r="AI10" s="385"/>
      <c r="AJ10" s="385"/>
      <c r="AK10" s="385"/>
      <c r="AL10" s="276" t="s">
        <v>48</v>
      </c>
      <c r="AO10" s="274" t="s">
        <v>631</v>
      </c>
      <c r="AV10" s="737" t="b">
        <v>0</v>
      </c>
    </row>
    <row r="11" spans="1:48" ht="22.5" customHeight="1">
      <c r="V11" s="276"/>
      <c r="W11" s="276"/>
      <c r="X11" s="276"/>
      <c r="Y11" s="385"/>
      <c r="Z11" s="385"/>
      <c r="AA11" s="385"/>
      <c r="AB11" s="385"/>
      <c r="AC11" s="385"/>
      <c r="AD11" s="385"/>
      <c r="AE11" s="385"/>
      <c r="AF11" s="385"/>
      <c r="AG11" s="385"/>
      <c r="AH11" s="385"/>
      <c r="AI11" s="385"/>
      <c r="AJ11" s="385"/>
      <c r="AK11" s="385"/>
      <c r="AO11" s="274" t="s">
        <v>6</v>
      </c>
    </row>
    <row r="12" spans="1:48" ht="13.5" customHeight="1">
      <c r="X12" s="533" t="s">
        <v>583</v>
      </c>
      <c r="Y12" s="533"/>
      <c r="Z12" s="533"/>
      <c r="AA12" s="533"/>
      <c r="AB12" s="533"/>
      <c r="AC12" s="533"/>
      <c r="AD12" s="533"/>
      <c r="AE12" s="533"/>
      <c r="AF12" s="533"/>
      <c r="AG12" s="533"/>
      <c r="AH12" s="533"/>
      <c r="AI12" s="533"/>
      <c r="AJ12" s="533"/>
      <c r="AK12" s="533"/>
      <c r="AL12" s="533"/>
    </row>
    <row r="13" spans="1:48" ht="13.5" customHeight="1">
      <c r="R13" s="276"/>
      <c r="S13" s="276"/>
      <c r="T13" s="276"/>
      <c r="U13" s="276"/>
      <c r="V13" s="276"/>
      <c r="W13" s="276"/>
      <c r="X13" s="276"/>
      <c r="Y13" s="442"/>
      <c r="Z13" s="442"/>
      <c r="AA13" s="442"/>
      <c r="AB13" s="442"/>
      <c r="AC13" s="442"/>
      <c r="AD13" s="442"/>
      <c r="AE13" s="442"/>
      <c r="AF13" s="442"/>
      <c r="AG13" s="442"/>
      <c r="AH13" s="442"/>
      <c r="AI13" s="442"/>
      <c r="AJ13" s="442"/>
      <c r="AK13" s="442"/>
      <c r="AN13" s="676"/>
    </row>
    <row r="14" spans="1:48" ht="13.5" customHeight="1">
      <c r="Y14" s="386"/>
      <c r="Z14" s="386"/>
      <c r="AA14" s="386"/>
      <c r="AB14" s="386"/>
      <c r="AC14" s="386"/>
      <c r="AD14" s="386"/>
      <c r="AE14" s="386"/>
      <c r="AF14" s="386"/>
      <c r="AG14" s="386"/>
      <c r="AH14" s="386"/>
      <c r="AI14" s="386"/>
      <c r="AJ14" s="386"/>
      <c r="AK14" s="386"/>
      <c r="AO14" s="676"/>
    </row>
    <row r="15" spans="1:48" ht="13.5" customHeight="1">
      <c r="Y15" s="386"/>
      <c r="Z15" s="386"/>
      <c r="AA15" s="386"/>
      <c r="AB15" s="386"/>
      <c r="AC15" s="386"/>
      <c r="AD15" s="386"/>
      <c r="AE15" s="386"/>
      <c r="AF15" s="386"/>
      <c r="AG15" s="386"/>
      <c r="AH15" s="386"/>
      <c r="AI15" s="386"/>
      <c r="AJ15" s="386"/>
      <c r="AK15" s="386"/>
    </row>
    <row r="17" spans="1:50" ht="18.75">
      <c r="A17" s="277" t="s">
        <v>450</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row>
    <row r="18" spans="1:50" ht="13.5" customHeight="1">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row>
    <row r="20" spans="1:50" ht="27" customHeight="1">
      <c r="C20" s="274" t="s">
        <v>558</v>
      </c>
    </row>
    <row r="21" spans="1:50" ht="27" customHeight="1">
      <c r="B21" s="274" t="s">
        <v>559</v>
      </c>
    </row>
    <row r="23" spans="1:50" ht="27" customHeight="1">
      <c r="A23" s="279" t="s">
        <v>83</v>
      </c>
      <c r="B23" s="287"/>
      <c r="C23" s="532" t="s">
        <v>101</v>
      </c>
      <c r="D23" s="532"/>
      <c r="E23" s="532"/>
      <c r="F23" s="532"/>
      <c r="G23" s="532"/>
      <c r="H23" s="532"/>
      <c r="I23" s="532"/>
      <c r="J23" s="534"/>
      <c r="K23" s="703">
        <f>入力シート!D7</f>
        <v>0</v>
      </c>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714"/>
    </row>
    <row r="24" spans="1:50" ht="27" customHeight="1">
      <c r="A24" s="547" t="s">
        <v>69</v>
      </c>
      <c r="B24" s="291"/>
      <c r="C24" s="301" t="s">
        <v>633</v>
      </c>
      <c r="D24" s="301"/>
      <c r="E24" s="301"/>
      <c r="F24" s="301"/>
      <c r="G24" s="301"/>
      <c r="H24" s="301"/>
      <c r="I24" s="301"/>
      <c r="J24" s="321"/>
      <c r="K24" s="704">
        <f>入力シート!D34</f>
        <v>0</v>
      </c>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15"/>
    </row>
    <row r="25" spans="1:50" ht="27" customHeight="1">
      <c r="A25" s="547" t="s">
        <v>273</v>
      </c>
      <c r="B25" s="291"/>
      <c r="C25" s="301" t="s">
        <v>130</v>
      </c>
      <c r="D25" s="301"/>
      <c r="E25" s="301"/>
      <c r="F25" s="301"/>
      <c r="G25" s="301"/>
      <c r="H25" s="301"/>
      <c r="I25" s="301"/>
      <c r="J25" s="321"/>
      <c r="K25" s="333"/>
      <c r="L25" s="351"/>
      <c r="M25" s="351"/>
      <c r="N25" s="351" t="s">
        <v>185</v>
      </c>
      <c r="O25" s="351"/>
      <c r="P25" s="392" t="str">
        <f>IF(入力シート!P30="","",YEAR(入力シート!P30)-2018)</f>
        <v/>
      </c>
      <c r="Q25" s="392"/>
      <c r="R25" s="351" t="s">
        <v>89</v>
      </c>
      <c r="S25" s="392" t="str">
        <f>IF(入力シート!P30="","",MONTH(入力シート!P30))</f>
        <v/>
      </c>
      <c r="T25" s="392"/>
      <c r="U25" s="351" t="s">
        <v>236</v>
      </c>
      <c r="V25" s="392" t="str">
        <f>IF(入力シート!P30="","",DAY(入力シート!P30))</f>
        <v/>
      </c>
      <c r="W25" s="392"/>
      <c r="X25" s="351" t="s">
        <v>36</v>
      </c>
      <c r="Y25" s="351"/>
      <c r="Z25" s="351"/>
      <c r="AA25" s="351"/>
      <c r="AB25" s="291" t="str">
        <f>入力シート!P31</f>
        <v>8</v>
      </c>
      <c r="AC25" s="392"/>
      <c r="AD25" s="351" t="s">
        <v>171</v>
      </c>
      <c r="AE25" s="351"/>
      <c r="AF25" s="351"/>
      <c r="AG25" s="392">
        <f>入力シート!R31</f>
        <v>0</v>
      </c>
      <c r="AH25" s="392"/>
      <c r="AI25" s="392"/>
      <c r="AJ25" s="351" t="s">
        <v>325</v>
      </c>
      <c r="AK25" s="351"/>
      <c r="AL25" s="419"/>
    </row>
    <row r="26" spans="1:50" ht="27" customHeight="1">
      <c r="A26" s="547" t="s">
        <v>274</v>
      </c>
      <c r="B26" s="291"/>
      <c r="C26" s="726" t="s">
        <v>449</v>
      </c>
      <c r="D26" s="301"/>
      <c r="E26" s="301"/>
      <c r="F26" s="301"/>
      <c r="G26" s="301"/>
      <c r="H26" s="301"/>
      <c r="I26" s="301"/>
      <c r="J26" s="321"/>
      <c r="K26" s="730"/>
      <c r="L26" s="732"/>
      <c r="M26" s="732"/>
      <c r="N26" s="732"/>
      <c r="O26" s="732"/>
      <c r="P26" s="732"/>
      <c r="Q26" s="732"/>
      <c r="R26" s="732"/>
      <c r="S26" s="732"/>
      <c r="T26" s="732"/>
      <c r="U26" s="732"/>
      <c r="V26" s="732"/>
      <c r="W26" s="732"/>
      <c r="X26" s="732"/>
      <c r="Y26" s="732"/>
      <c r="Z26" s="732"/>
      <c r="AA26" s="732"/>
      <c r="AB26" s="732"/>
      <c r="AC26" s="732"/>
      <c r="AD26" s="732"/>
      <c r="AE26" s="732"/>
      <c r="AF26" s="732"/>
      <c r="AG26" s="732"/>
      <c r="AH26" s="732"/>
      <c r="AI26" s="732"/>
      <c r="AJ26" s="732"/>
      <c r="AK26" s="732"/>
      <c r="AL26" s="734"/>
      <c r="AN26" s="736" t="s">
        <v>394</v>
      </c>
      <c r="AO26" s="736"/>
      <c r="AP26" s="736"/>
      <c r="AQ26" s="736"/>
      <c r="AR26" s="736"/>
      <c r="AS26" s="736"/>
      <c r="AT26" s="736"/>
      <c r="AU26" s="736"/>
      <c r="AV26" s="736"/>
      <c r="AW26" s="736"/>
      <c r="AX26" s="736"/>
    </row>
    <row r="27" spans="1:50" ht="27" customHeight="1">
      <c r="A27" s="724" t="s">
        <v>129</v>
      </c>
      <c r="B27" s="725"/>
      <c r="C27" s="727" t="s">
        <v>38</v>
      </c>
      <c r="D27" s="728"/>
      <c r="E27" s="728"/>
      <c r="F27" s="728"/>
      <c r="G27" s="728"/>
      <c r="H27" s="728"/>
      <c r="I27" s="728"/>
      <c r="J27" s="729"/>
      <c r="K27" s="731"/>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5"/>
      <c r="AN27" s="736" t="s">
        <v>459</v>
      </c>
      <c r="AO27" s="736"/>
      <c r="AP27" s="736"/>
      <c r="AQ27" s="736"/>
      <c r="AR27" s="736"/>
      <c r="AS27" s="736"/>
      <c r="AT27" s="736"/>
      <c r="AU27" s="736"/>
      <c r="AV27" s="736"/>
      <c r="AW27" s="736"/>
      <c r="AX27" s="736"/>
    </row>
    <row r="29" spans="1:50" ht="27" customHeight="1">
      <c r="C29" s="274" t="s">
        <v>635</v>
      </c>
    </row>
    <row r="31" spans="1:50" ht="27" customHeight="1">
      <c r="B31" s="274" t="s">
        <v>565</v>
      </c>
    </row>
    <row r="32" spans="1:50" ht="27" customHeight="1">
      <c r="B32" s="274" t="s">
        <v>636</v>
      </c>
    </row>
  </sheetData>
  <mergeCells count="34">
    <mergeCell ref="AA2:AB2"/>
    <mergeCell ref="AC2:AD2"/>
    <mergeCell ref="AF2:AG2"/>
    <mergeCell ref="AI2:AJ2"/>
    <mergeCell ref="A5:J5"/>
    <mergeCell ref="Y8:AL8"/>
    <mergeCell ref="Y9:AL9"/>
    <mergeCell ref="Y10:AK10"/>
    <mergeCell ref="Y11:AK11"/>
    <mergeCell ref="X12:AL12"/>
    <mergeCell ref="R13:X13"/>
    <mergeCell ref="Y13:AK13"/>
    <mergeCell ref="A17:AL17"/>
    <mergeCell ref="A23:B23"/>
    <mergeCell ref="C23:J23"/>
    <mergeCell ref="K23:AL23"/>
    <mergeCell ref="A24:B24"/>
    <mergeCell ref="C24:J24"/>
    <mergeCell ref="K24:AL24"/>
    <mergeCell ref="A25:B25"/>
    <mergeCell ref="C25:J25"/>
    <mergeCell ref="P25:Q25"/>
    <mergeCell ref="S25:T25"/>
    <mergeCell ref="V25:W25"/>
    <mergeCell ref="AB25:AC25"/>
    <mergeCell ref="AG25:AI25"/>
    <mergeCell ref="A26:B26"/>
    <mergeCell ref="C26:J26"/>
    <mergeCell ref="K26:AL26"/>
    <mergeCell ref="AN26:AX26"/>
    <mergeCell ref="A27:B27"/>
    <mergeCell ref="C27:J27"/>
    <mergeCell ref="K27:AL27"/>
    <mergeCell ref="AN27:AX27"/>
  </mergeCells>
  <phoneticPr fontId="3"/>
  <printOptions horizontalCentered="1"/>
  <pageMargins left="0.78740157480314965" right="0.39370078740157483" top="0.78740157480314965" bottom="0.19685039370078741" header="0.51181102362204722" footer="0.19685039370078741"/>
  <pageSetup paperSize="9" scale="9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34146" r:id="rId4" name="チェック 2">
              <controlPr defaultSize="0" autoFill="0" autoLine="0" autoPict="0">
                <anchor moveWithCells="1">
                  <from xmlns:xdr="http://schemas.openxmlformats.org/drawingml/2006/spreadsheetDrawing">
                    <xdr:col>38</xdr:col>
                    <xdr:colOff>142875</xdr:colOff>
                    <xdr:row>8</xdr:row>
                    <xdr:rowOff>105410</xdr:rowOff>
                  </from>
                  <to xmlns:xdr="http://schemas.openxmlformats.org/drawingml/2006/spreadsheetDrawing">
                    <xdr:col>40</xdr:col>
                    <xdr:colOff>152400</xdr:colOff>
                    <xdr:row>10</xdr:row>
                    <xdr:rowOff>29210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rgb="FF92D050"/>
    <pageSetUpPr fitToPage="1"/>
  </sheetPr>
  <dimension ref="A1:S57"/>
  <sheetViews>
    <sheetView view="pageBreakPreview" zoomScaleSheetLayoutView="100" workbookViewId="0">
      <selection activeCell="J57" sqref="J57"/>
    </sheetView>
  </sheetViews>
  <sheetFormatPr defaultRowHeight="16.5"/>
  <cols>
    <col min="1" max="1" width="6.25" style="158" customWidth="1"/>
    <col min="2" max="2" width="5" style="158" customWidth="1"/>
    <col min="3" max="9" width="9" style="159" customWidth="1"/>
    <col min="10" max="10" width="12" style="159" customWidth="1"/>
    <col min="11" max="19" width="10" style="159" customWidth="1"/>
    <col min="20" max="16384" width="9" style="159" customWidth="1"/>
  </cols>
  <sheetData>
    <row r="1" spans="1:19" ht="30" customHeight="1">
      <c r="A1" s="161" t="s">
        <v>347</v>
      </c>
      <c r="B1" s="161"/>
      <c r="C1" s="161"/>
      <c r="D1" s="161"/>
      <c r="E1" s="161"/>
      <c r="F1" s="161"/>
      <c r="G1" s="161"/>
      <c r="H1" s="161"/>
      <c r="I1" s="161"/>
      <c r="J1" s="161"/>
      <c r="K1" s="223"/>
      <c r="L1" s="233"/>
      <c r="M1" s="233"/>
      <c r="N1" s="233"/>
      <c r="O1" s="233"/>
      <c r="P1" s="233"/>
      <c r="Q1" s="233"/>
      <c r="R1" s="233"/>
      <c r="S1" s="233"/>
    </row>
    <row r="2" spans="1:19" ht="5.0999999999999996" customHeight="1">
      <c r="A2" s="162"/>
      <c r="B2" s="162"/>
      <c r="C2" s="162"/>
      <c r="D2" s="162"/>
      <c r="E2" s="162"/>
      <c r="F2" s="162"/>
      <c r="G2" s="162"/>
      <c r="H2" s="162"/>
      <c r="I2" s="162"/>
      <c r="J2" s="162"/>
      <c r="K2" s="162"/>
      <c r="L2" s="161"/>
      <c r="M2" s="161"/>
      <c r="N2" s="161"/>
      <c r="O2" s="161"/>
      <c r="P2" s="161"/>
      <c r="Q2" s="161"/>
      <c r="R2" s="161"/>
      <c r="S2" s="161"/>
    </row>
    <row r="3" spans="1:19" s="160" customFormat="1" ht="13.5" customHeight="1">
      <c r="A3" s="163" t="s">
        <v>219</v>
      </c>
      <c r="B3" s="176"/>
      <c r="C3" s="163" t="s">
        <v>344</v>
      </c>
      <c r="D3" s="198" t="str">
        <f>IF(入力シート!D5="","",入力シート!D5)</f>
        <v/>
      </c>
      <c r="E3" s="204"/>
      <c r="F3" s="163" t="s">
        <v>207</v>
      </c>
      <c r="G3" s="214"/>
      <c r="H3" s="215"/>
      <c r="I3" s="215"/>
      <c r="J3" s="217"/>
      <c r="K3" s="224"/>
      <c r="L3" s="217"/>
      <c r="M3" s="217"/>
      <c r="N3" s="217"/>
      <c r="O3" s="217"/>
      <c r="P3" s="217"/>
      <c r="Q3" s="217"/>
      <c r="R3" s="217"/>
      <c r="S3" s="217"/>
    </row>
    <row r="4" spans="1:19" s="160" customFormat="1" ht="15" customHeight="1">
      <c r="A4" s="163"/>
      <c r="B4" s="176"/>
      <c r="C4" s="189" t="str">
        <f>IF(入力シート!D6="","",入力シート!D6)</f>
        <v/>
      </c>
      <c r="D4" s="199"/>
      <c r="E4" s="205"/>
      <c r="F4" s="209"/>
      <c r="G4" s="215" t="s">
        <v>491</v>
      </c>
      <c r="H4" s="215" t="s">
        <v>3</v>
      </c>
      <c r="I4" s="215" t="s">
        <v>287</v>
      </c>
      <c r="J4" s="217"/>
      <c r="K4" s="224"/>
      <c r="L4" s="217"/>
      <c r="M4" s="217"/>
      <c r="N4" s="217"/>
      <c r="O4" s="217"/>
      <c r="P4" s="217"/>
      <c r="Q4" s="217"/>
      <c r="R4" s="217"/>
      <c r="S4" s="217"/>
    </row>
    <row r="5" spans="1:19" s="160" customFormat="1" ht="15" customHeight="1">
      <c r="A5" s="164">
        <f>IF(入力シート!K11=1,5,IF(入力シート!K11=2,7,IF(入力シート!K11=3,10,"（　　　人槽）")))</f>
        <v>5</v>
      </c>
      <c r="B5" s="177"/>
      <c r="C5" s="190"/>
      <c r="D5" s="200"/>
      <c r="E5" s="206"/>
      <c r="F5" s="210"/>
      <c r="G5" s="216"/>
      <c r="H5" s="216"/>
      <c r="I5" s="216" t="s">
        <v>530</v>
      </c>
      <c r="J5" s="218"/>
      <c r="K5" s="225"/>
      <c r="L5" s="217"/>
      <c r="M5" s="217"/>
      <c r="N5" s="217"/>
      <c r="O5" s="217"/>
      <c r="P5" s="217"/>
      <c r="Q5" s="235" t="str">
        <f>IF(COUNTIF('提出書類リスト(裏)'!B11:B13,"☑")&gt;0,"表示１","非表示２")</f>
        <v>非表示２</v>
      </c>
      <c r="R5" s="217"/>
      <c r="S5" s="217"/>
    </row>
    <row r="6" spans="1:19" s="160" customFormat="1" ht="12" customHeight="1">
      <c r="A6" s="165"/>
      <c r="B6" s="165"/>
      <c r="C6" s="191"/>
      <c r="D6" s="191"/>
      <c r="E6" s="191"/>
      <c r="F6" s="191"/>
      <c r="G6" s="191"/>
      <c r="H6" s="172"/>
      <c r="I6" s="172"/>
      <c r="J6" s="191"/>
      <c r="K6" s="191"/>
      <c r="L6" s="214"/>
      <c r="M6" s="214"/>
      <c r="N6" s="214"/>
      <c r="O6" s="214"/>
      <c r="P6" s="214"/>
      <c r="Q6" s="214"/>
      <c r="R6" s="214"/>
      <c r="S6" s="214"/>
    </row>
    <row r="7" spans="1:19" s="160" customFormat="1" ht="15" customHeight="1">
      <c r="A7" s="166" t="s">
        <v>343</v>
      </c>
      <c r="B7" s="178"/>
      <c r="C7" s="178"/>
      <c r="D7" s="178"/>
      <c r="E7" s="178"/>
      <c r="F7" s="178"/>
      <c r="G7" s="178"/>
      <c r="H7" s="178"/>
      <c r="I7" s="178"/>
      <c r="J7" s="219"/>
      <c r="K7" s="226" t="s">
        <v>11</v>
      </c>
      <c r="L7" s="214"/>
      <c r="M7" s="214"/>
      <c r="N7" s="214"/>
      <c r="O7" s="214"/>
      <c r="P7" s="214"/>
      <c r="Q7" s="214"/>
      <c r="R7" s="214"/>
      <c r="S7" s="214"/>
    </row>
    <row r="8" spans="1:19" s="160" customFormat="1" ht="15" customHeight="1">
      <c r="A8" s="167" t="s">
        <v>335</v>
      </c>
      <c r="B8" s="179" t="s">
        <v>257</v>
      </c>
      <c r="C8" s="192" t="s">
        <v>341</v>
      </c>
      <c r="D8" s="196"/>
      <c r="E8" s="196"/>
      <c r="F8" s="196"/>
      <c r="G8" s="196"/>
      <c r="H8" s="196"/>
      <c r="I8" s="196"/>
      <c r="J8" s="220"/>
      <c r="K8" s="227"/>
      <c r="L8" s="217"/>
      <c r="M8" s="217"/>
      <c r="N8" s="217"/>
      <c r="O8" s="217"/>
      <c r="P8" s="217"/>
      <c r="Q8" s="217"/>
      <c r="R8" s="217"/>
      <c r="S8" s="217"/>
    </row>
    <row r="9" spans="1:19" s="160" customFormat="1" ht="15" customHeight="1">
      <c r="A9" s="167" t="s">
        <v>332</v>
      </c>
      <c r="B9" s="180"/>
      <c r="C9" s="192" t="s">
        <v>142</v>
      </c>
      <c r="D9" s="196"/>
      <c r="E9" s="196"/>
      <c r="F9" s="196"/>
      <c r="G9" s="196"/>
      <c r="H9" s="196"/>
      <c r="I9" s="196"/>
      <c r="J9" s="220"/>
      <c r="K9" s="227"/>
      <c r="L9" s="217"/>
      <c r="M9" s="217"/>
      <c r="N9" s="217"/>
      <c r="O9" s="217"/>
      <c r="P9" s="217"/>
      <c r="Q9" s="217"/>
      <c r="R9" s="217"/>
      <c r="S9" s="217"/>
    </row>
    <row r="10" spans="1:19" s="160" customFormat="1" ht="15" customHeight="1">
      <c r="A10" s="167" t="s">
        <v>329</v>
      </c>
      <c r="B10" s="180"/>
      <c r="C10" s="192" t="s">
        <v>548</v>
      </c>
      <c r="D10" s="196"/>
      <c r="E10" s="196"/>
      <c r="F10" s="196"/>
      <c r="G10" s="196"/>
      <c r="H10" s="196"/>
      <c r="I10" s="196"/>
      <c r="J10" s="220"/>
      <c r="K10" s="227"/>
      <c r="L10" s="217"/>
      <c r="M10" s="217"/>
      <c r="N10" s="217"/>
      <c r="O10" s="217"/>
      <c r="P10" s="217"/>
      <c r="Q10" s="217"/>
      <c r="R10" s="217"/>
      <c r="S10" s="217"/>
    </row>
    <row r="11" spans="1:19" s="160" customFormat="1" ht="15" customHeight="1">
      <c r="A11" s="167" t="s">
        <v>312</v>
      </c>
      <c r="B11" s="180"/>
      <c r="C11" s="192" t="s">
        <v>338</v>
      </c>
      <c r="D11" s="196"/>
      <c r="E11" s="196"/>
      <c r="F11" s="196"/>
      <c r="G11" s="196"/>
      <c r="H11" s="196"/>
      <c r="I11" s="196"/>
      <c r="J11" s="220"/>
      <c r="K11" s="227"/>
      <c r="L11" s="217"/>
      <c r="M11" s="217"/>
      <c r="N11" s="217"/>
      <c r="O11" s="217"/>
      <c r="P11" s="217"/>
      <c r="Q11" s="217"/>
      <c r="R11" s="217"/>
      <c r="S11" s="217"/>
    </row>
    <row r="12" spans="1:19" s="160" customFormat="1" ht="15" customHeight="1">
      <c r="A12" s="167" t="s">
        <v>255</v>
      </c>
      <c r="B12" s="180"/>
      <c r="C12" s="192" t="s">
        <v>569</v>
      </c>
      <c r="D12" s="196"/>
      <c r="E12" s="196"/>
      <c r="F12" s="196"/>
      <c r="G12" s="196"/>
      <c r="H12" s="196"/>
      <c r="I12" s="196"/>
      <c r="J12" s="220"/>
      <c r="K12" s="227"/>
      <c r="L12" s="217"/>
      <c r="M12" s="217"/>
      <c r="N12" s="217"/>
      <c r="O12" s="217"/>
      <c r="P12" s="217"/>
      <c r="Q12" s="217"/>
      <c r="R12" s="217"/>
      <c r="S12" s="217"/>
    </row>
    <row r="13" spans="1:19" s="160" customFormat="1" ht="15" customHeight="1">
      <c r="A13" s="167" t="s">
        <v>328</v>
      </c>
      <c r="B13" s="180"/>
      <c r="C13" s="192" t="s">
        <v>675</v>
      </c>
      <c r="D13" s="196"/>
      <c r="E13" s="196"/>
      <c r="F13" s="196"/>
      <c r="G13" s="196"/>
      <c r="H13" s="196"/>
      <c r="I13" s="196"/>
      <c r="J13" s="220"/>
      <c r="K13" s="227"/>
      <c r="L13" s="217"/>
      <c r="M13" s="217"/>
      <c r="N13" s="217"/>
      <c r="O13" s="217"/>
      <c r="P13" s="217"/>
      <c r="Q13" s="217"/>
      <c r="R13" s="217"/>
      <c r="S13" s="217"/>
    </row>
    <row r="14" spans="1:19" s="160" customFormat="1" ht="15" customHeight="1">
      <c r="A14" s="167" t="s">
        <v>298</v>
      </c>
      <c r="B14" s="180"/>
      <c r="C14" s="192" t="s">
        <v>334</v>
      </c>
      <c r="D14" s="196"/>
      <c r="E14" s="196"/>
      <c r="F14" s="196"/>
      <c r="G14" s="196"/>
      <c r="H14" s="196"/>
      <c r="I14" s="196"/>
      <c r="J14" s="220"/>
      <c r="K14" s="227"/>
      <c r="L14" s="217"/>
      <c r="M14" s="217"/>
      <c r="N14" s="217"/>
      <c r="O14" s="217"/>
      <c r="P14" s="217"/>
      <c r="Q14" s="217"/>
      <c r="R14" s="217"/>
      <c r="S14" s="217"/>
    </row>
    <row r="15" spans="1:19" s="160" customFormat="1" ht="15" customHeight="1">
      <c r="A15" s="167" t="s">
        <v>321</v>
      </c>
      <c r="B15" s="180"/>
      <c r="C15" s="192" t="s">
        <v>324</v>
      </c>
      <c r="D15" s="196"/>
      <c r="E15" s="196"/>
      <c r="F15" s="196"/>
      <c r="G15" s="196"/>
      <c r="H15" s="196"/>
      <c r="I15" s="196"/>
      <c r="J15" s="220"/>
      <c r="K15" s="227"/>
      <c r="L15" s="217"/>
      <c r="M15" s="217"/>
      <c r="N15" s="217"/>
      <c r="O15" s="217"/>
      <c r="P15" s="217"/>
      <c r="Q15" s="217"/>
      <c r="R15" s="217"/>
      <c r="S15" s="217"/>
    </row>
    <row r="16" spans="1:19" s="160" customFormat="1" ht="15" customHeight="1">
      <c r="A16" s="168" t="s">
        <v>41</v>
      </c>
      <c r="B16" s="180"/>
      <c r="C16" s="192" t="s">
        <v>336</v>
      </c>
      <c r="D16" s="196"/>
      <c r="E16" s="196"/>
      <c r="F16" s="196"/>
      <c r="G16" s="196"/>
      <c r="H16" s="196"/>
      <c r="I16" s="196"/>
      <c r="J16" s="220"/>
      <c r="K16" s="227"/>
      <c r="L16" s="217"/>
      <c r="M16" s="217"/>
      <c r="N16" s="217"/>
      <c r="O16" s="217"/>
      <c r="P16" s="217"/>
      <c r="Q16" s="217"/>
      <c r="R16" s="217"/>
      <c r="S16" s="217"/>
    </row>
    <row r="17" spans="1:19" s="160" customFormat="1" ht="15" customHeight="1">
      <c r="A17" s="168" t="s">
        <v>0</v>
      </c>
      <c r="B17" s="180"/>
      <c r="C17" s="192" t="s">
        <v>376</v>
      </c>
      <c r="D17" s="196"/>
      <c r="E17" s="196"/>
      <c r="F17" s="196"/>
      <c r="G17" s="196"/>
      <c r="H17" s="196"/>
      <c r="I17" s="196"/>
      <c r="J17" s="220"/>
      <c r="K17" s="227"/>
      <c r="L17" s="217"/>
      <c r="M17" s="217"/>
      <c r="N17" s="217"/>
      <c r="O17" s="217"/>
      <c r="P17" s="217"/>
      <c r="Q17" s="217"/>
      <c r="R17" s="217"/>
      <c r="S17" s="217"/>
    </row>
    <row r="18" spans="1:19" s="160" customFormat="1" ht="15" customHeight="1">
      <c r="A18" s="168" t="s">
        <v>13</v>
      </c>
      <c r="B18" s="180"/>
      <c r="C18" s="192" t="s">
        <v>301</v>
      </c>
      <c r="D18" s="196"/>
      <c r="E18" s="196"/>
      <c r="F18" s="196"/>
      <c r="G18" s="196"/>
      <c r="H18" s="196"/>
      <c r="I18" s="196"/>
      <c r="J18" s="220"/>
      <c r="K18" s="227"/>
      <c r="L18" s="217"/>
      <c r="M18" s="217"/>
      <c r="N18" s="217"/>
      <c r="O18" s="217"/>
      <c r="P18" s="217"/>
      <c r="Q18" s="217"/>
      <c r="R18" s="217"/>
      <c r="S18" s="217"/>
    </row>
    <row r="19" spans="1:19" s="160" customFormat="1" ht="15" customHeight="1">
      <c r="A19" s="168" t="s">
        <v>342</v>
      </c>
      <c r="B19" s="180"/>
      <c r="C19" s="192" t="s">
        <v>549</v>
      </c>
      <c r="D19" s="196"/>
      <c r="E19" s="196"/>
      <c r="F19" s="196"/>
      <c r="G19" s="196"/>
      <c r="H19" s="196"/>
      <c r="I19" s="196"/>
      <c r="J19" s="220"/>
      <c r="K19" s="227"/>
      <c r="L19" s="217"/>
      <c r="M19" s="217"/>
      <c r="N19" s="217"/>
      <c r="O19" s="217"/>
      <c r="P19" s="217"/>
      <c r="Q19" s="217"/>
      <c r="R19" s="217"/>
      <c r="S19" s="217"/>
    </row>
    <row r="20" spans="1:19" s="160" customFormat="1" ht="15" customHeight="1">
      <c r="A20" s="168" t="s">
        <v>532</v>
      </c>
      <c r="B20" s="180"/>
      <c r="C20" s="192" t="s">
        <v>373</v>
      </c>
      <c r="D20" s="196"/>
      <c r="E20" s="196"/>
      <c r="F20" s="196"/>
      <c r="G20" s="196"/>
      <c r="H20" s="196"/>
      <c r="I20" s="196"/>
      <c r="J20" s="220"/>
      <c r="K20" s="228"/>
      <c r="L20" s="217"/>
      <c r="M20" s="217"/>
      <c r="N20" s="217"/>
      <c r="O20" s="217"/>
      <c r="P20" s="217"/>
      <c r="Q20" s="217"/>
      <c r="R20" s="217"/>
      <c r="S20" s="217"/>
    </row>
    <row r="21" spans="1:19" s="160" customFormat="1" ht="15" customHeight="1">
      <c r="A21" s="168" t="s">
        <v>552</v>
      </c>
      <c r="B21" s="180"/>
      <c r="C21" s="192" t="s">
        <v>497</v>
      </c>
      <c r="D21" s="196"/>
      <c r="E21" s="196"/>
      <c r="F21" s="196"/>
      <c r="G21" s="196"/>
      <c r="H21" s="196"/>
      <c r="I21" s="196"/>
      <c r="J21" s="220"/>
      <c r="K21" s="227"/>
      <c r="L21" s="217"/>
      <c r="M21" s="217"/>
      <c r="N21" s="217"/>
      <c r="O21" s="217"/>
      <c r="P21" s="217"/>
      <c r="Q21" s="217"/>
      <c r="R21" s="217"/>
      <c r="S21" s="217"/>
    </row>
    <row r="22" spans="1:19" s="160" customFormat="1" ht="15" customHeight="1">
      <c r="A22" s="168" t="s">
        <v>553</v>
      </c>
      <c r="B22" s="181"/>
      <c r="C22" s="192" t="s">
        <v>576</v>
      </c>
      <c r="D22" s="196"/>
      <c r="E22" s="196"/>
      <c r="F22" s="196"/>
      <c r="G22" s="196"/>
      <c r="H22" s="196"/>
      <c r="I22" s="196"/>
      <c r="J22" s="220"/>
      <c r="K22" s="227"/>
      <c r="L22" s="217"/>
      <c r="M22" s="217"/>
      <c r="N22" s="217"/>
      <c r="O22" s="217"/>
      <c r="P22" s="217"/>
      <c r="Q22" s="217"/>
      <c r="R22" s="217"/>
      <c r="S22" s="217"/>
    </row>
    <row r="23" spans="1:19" s="160" customFormat="1" ht="15" customHeight="1">
      <c r="A23" s="168" t="s">
        <v>390</v>
      </c>
      <c r="B23" s="179" t="s">
        <v>386</v>
      </c>
      <c r="C23" s="192" t="s">
        <v>487</v>
      </c>
      <c r="D23" s="196"/>
      <c r="E23" s="196"/>
      <c r="F23" s="196"/>
      <c r="G23" s="196"/>
      <c r="H23" s="196"/>
      <c r="I23" s="196"/>
      <c r="J23" s="220"/>
      <c r="K23" s="227"/>
      <c r="L23" s="217"/>
      <c r="M23" s="217"/>
      <c r="N23" s="217"/>
      <c r="O23" s="217"/>
      <c r="P23" s="217"/>
      <c r="Q23" s="217"/>
      <c r="R23" s="217"/>
      <c r="S23" s="217"/>
    </row>
    <row r="24" spans="1:19" s="160" customFormat="1" ht="15" customHeight="1">
      <c r="A24" s="168" t="s">
        <v>580</v>
      </c>
      <c r="B24" s="182"/>
      <c r="C24" s="193" t="s">
        <v>577</v>
      </c>
      <c r="D24" s="201"/>
      <c r="E24" s="201"/>
      <c r="F24" s="201"/>
      <c r="G24" s="201"/>
      <c r="H24" s="201"/>
      <c r="I24" s="201"/>
      <c r="J24" s="221"/>
      <c r="K24" s="229"/>
      <c r="L24" s="217"/>
      <c r="M24" s="217"/>
      <c r="N24" s="217"/>
      <c r="O24" s="217"/>
      <c r="P24" s="217"/>
      <c r="Q24" s="217"/>
      <c r="R24" s="217"/>
      <c r="S24" s="217"/>
    </row>
    <row r="25" spans="1:19" s="160" customFormat="1" ht="15" customHeight="1">
      <c r="A25" s="169"/>
      <c r="B25" s="183"/>
      <c r="C25" s="194"/>
      <c r="D25" s="194"/>
      <c r="E25" s="194"/>
      <c r="F25" s="194"/>
      <c r="G25" s="194"/>
      <c r="H25" s="194"/>
      <c r="I25" s="194"/>
      <c r="J25" s="194"/>
      <c r="K25" s="191"/>
      <c r="L25" s="217"/>
      <c r="M25" s="217"/>
      <c r="N25" s="217"/>
      <c r="O25" s="217"/>
      <c r="P25" s="217"/>
      <c r="Q25" s="217"/>
      <c r="R25" s="217"/>
      <c r="S25" s="217"/>
    </row>
    <row r="26" spans="1:19" s="160" customFormat="1" ht="12" customHeight="1">
      <c r="A26" s="170" t="s">
        <v>222</v>
      </c>
      <c r="B26" s="184"/>
      <c r="C26" s="184"/>
      <c r="D26" s="184"/>
      <c r="E26" s="184"/>
      <c r="F26" s="184"/>
      <c r="G26" s="184"/>
      <c r="H26" s="184"/>
      <c r="I26" s="184"/>
      <c r="J26" s="184"/>
      <c r="K26" s="226" t="s">
        <v>11</v>
      </c>
      <c r="L26" s="214"/>
      <c r="M26" s="214"/>
      <c r="N26" s="214"/>
      <c r="O26" s="214"/>
      <c r="P26" s="214"/>
      <c r="Q26" s="214"/>
      <c r="R26" s="214"/>
      <c r="S26" s="214"/>
    </row>
    <row r="27" spans="1:19" s="160" customFormat="1" ht="15" customHeight="1">
      <c r="A27" s="167" t="s">
        <v>335</v>
      </c>
      <c r="B27" s="179" t="s">
        <v>257</v>
      </c>
      <c r="C27" s="192" t="s">
        <v>551</v>
      </c>
      <c r="D27" s="196"/>
      <c r="E27" s="196"/>
      <c r="F27" s="196"/>
      <c r="G27" s="196"/>
      <c r="H27" s="196"/>
      <c r="I27" s="196"/>
      <c r="J27" s="220"/>
      <c r="K27" s="227"/>
      <c r="L27" s="214"/>
      <c r="M27" s="214"/>
      <c r="N27" s="214"/>
      <c r="O27" s="214"/>
      <c r="P27" s="214"/>
      <c r="Q27" s="214"/>
      <c r="R27" s="214"/>
      <c r="S27" s="214"/>
    </row>
    <row r="28" spans="1:19" s="160" customFormat="1" ht="15" customHeight="1">
      <c r="A28" s="171" t="s">
        <v>332</v>
      </c>
      <c r="B28" s="182"/>
      <c r="C28" s="193" t="s">
        <v>251</v>
      </c>
      <c r="D28" s="201"/>
      <c r="E28" s="201"/>
      <c r="F28" s="201"/>
      <c r="G28" s="201"/>
      <c r="H28" s="201"/>
      <c r="I28" s="201"/>
      <c r="J28" s="221"/>
      <c r="K28" s="229"/>
      <c r="L28" s="217"/>
      <c r="M28" s="217"/>
      <c r="N28" s="217"/>
      <c r="O28" s="217"/>
      <c r="P28" s="217"/>
      <c r="Q28" s="217"/>
      <c r="R28" s="217"/>
      <c r="S28" s="217"/>
    </row>
    <row r="29" spans="1:19" s="160" customFormat="1" ht="15" customHeight="1">
      <c r="A29" s="172"/>
      <c r="B29" s="172"/>
      <c r="C29" s="172"/>
      <c r="D29" s="172"/>
      <c r="E29" s="172"/>
      <c r="F29" s="172"/>
      <c r="G29" s="172"/>
      <c r="H29" s="172"/>
      <c r="I29" s="172"/>
      <c r="J29" s="172"/>
      <c r="K29" s="172"/>
      <c r="L29" s="217"/>
      <c r="M29" s="217"/>
      <c r="N29" s="217"/>
      <c r="O29" s="217"/>
      <c r="P29" s="217"/>
      <c r="Q29" s="217"/>
      <c r="R29" s="217"/>
      <c r="S29" s="217"/>
    </row>
    <row r="30" spans="1:19" s="160" customFormat="1" ht="12" customHeight="1">
      <c r="A30" s="170" t="s">
        <v>290</v>
      </c>
      <c r="B30" s="184"/>
      <c r="C30" s="184"/>
      <c r="D30" s="184"/>
      <c r="E30" s="184"/>
      <c r="F30" s="184"/>
      <c r="G30" s="184"/>
      <c r="H30" s="184"/>
      <c r="I30" s="184"/>
      <c r="J30" s="184"/>
      <c r="K30" s="226" t="s">
        <v>11</v>
      </c>
      <c r="L30" s="234"/>
      <c r="M30" s="234"/>
      <c r="N30" s="234"/>
      <c r="O30" s="234"/>
      <c r="P30" s="234"/>
      <c r="Q30" s="234"/>
      <c r="R30" s="234"/>
      <c r="S30" s="234"/>
    </row>
    <row r="31" spans="1:19" s="160" customFormat="1" ht="15" customHeight="1">
      <c r="A31" s="167" t="s">
        <v>335</v>
      </c>
      <c r="B31" s="179" t="s">
        <v>385</v>
      </c>
      <c r="C31" s="192" t="s">
        <v>96</v>
      </c>
      <c r="D31" s="196"/>
      <c r="E31" s="196"/>
      <c r="F31" s="196"/>
      <c r="G31" s="196"/>
      <c r="H31" s="196"/>
      <c r="I31" s="196"/>
      <c r="J31" s="220"/>
      <c r="K31" s="227"/>
      <c r="L31" s="214"/>
      <c r="M31" s="214"/>
      <c r="N31" s="214"/>
      <c r="O31" s="214"/>
      <c r="P31" s="214"/>
      <c r="Q31" s="214"/>
      <c r="R31" s="214"/>
      <c r="S31" s="214"/>
    </row>
    <row r="32" spans="1:19" s="160" customFormat="1" ht="15" customHeight="1">
      <c r="A32" s="167" t="s">
        <v>332</v>
      </c>
      <c r="B32" s="180"/>
      <c r="C32" s="192" t="s">
        <v>229</v>
      </c>
      <c r="D32" s="196"/>
      <c r="E32" s="196"/>
      <c r="F32" s="196"/>
      <c r="G32" s="196"/>
      <c r="H32" s="196"/>
      <c r="I32" s="196"/>
      <c r="J32" s="220"/>
      <c r="K32" s="227"/>
      <c r="L32" s="217"/>
      <c r="M32" s="217"/>
      <c r="N32" s="217"/>
      <c r="O32" s="217"/>
      <c r="P32" s="217"/>
      <c r="Q32" s="217"/>
      <c r="R32" s="217"/>
      <c r="S32" s="217"/>
    </row>
    <row r="33" spans="1:19" s="160" customFormat="1" ht="15" customHeight="1">
      <c r="A33" s="167" t="s">
        <v>329</v>
      </c>
      <c r="B33" s="180"/>
      <c r="C33" s="192" t="s">
        <v>382</v>
      </c>
      <c r="D33" s="196"/>
      <c r="E33" s="196"/>
      <c r="F33" s="196"/>
      <c r="G33" s="196"/>
      <c r="H33" s="196"/>
      <c r="I33" s="196"/>
      <c r="J33" s="220"/>
      <c r="K33" s="227"/>
      <c r="L33" s="217"/>
      <c r="M33" s="217"/>
      <c r="N33" s="217"/>
      <c r="O33" s="217"/>
      <c r="P33" s="217"/>
      <c r="Q33" s="217"/>
      <c r="R33" s="217"/>
      <c r="S33" s="217"/>
    </row>
    <row r="34" spans="1:19" s="160" customFormat="1" ht="15" customHeight="1">
      <c r="A34" s="167" t="s">
        <v>312</v>
      </c>
      <c r="B34" s="180"/>
      <c r="C34" s="192" t="s">
        <v>378</v>
      </c>
      <c r="D34" s="196"/>
      <c r="E34" s="196"/>
      <c r="F34" s="196"/>
      <c r="G34" s="196"/>
      <c r="H34" s="196"/>
      <c r="I34" s="196"/>
      <c r="J34" s="220"/>
      <c r="K34" s="227"/>
      <c r="L34" s="217"/>
      <c r="M34" s="217"/>
      <c r="N34" s="217"/>
      <c r="O34" s="217"/>
      <c r="P34" s="217"/>
      <c r="Q34" s="217"/>
      <c r="R34" s="217"/>
      <c r="S34" s="217"/>
    </row>
    <row r="35" spans="1:19" s="160" customFormat="1" ht="15" customHeight="1">
      <c r="A35" s="167" t="s">
        <v>255</v>
      </c>
      <c r="B35" s="180"/>
      <c r="C35" s="192" t="s">
        <v>295</v>
      </c>
      <c r="D35" s="196"/>
      <c r="E35" s="196"/>
      <c r="F35" s="196"/>
      <c r="G35" s="196"/>
      <c r="H35" s="196"/>
      <c r="I35" s="196"/>
      <c r="J35" s="220"/>
      <c r="K35" s="227"/>
      <c r="L35" s="217"/>
      <c r="M35" s="217"/>
      <c r="N35" s="217"/>
      <c r="O35" s="217"/>
      <c r="P35" s="217"/>
      <c r="Q35" s="217"/>
      <c r="R35" s="217"/>
      <c r="S35" s="217"/>
    </row>
    <row r="36" spans="1:19" s="160" customFormat="1" ht="15" customHeight="1">
      <c r="A36" s="167" t="s">
        <v>328</v>
      </c>
      <c r="B36" s="180"/>
      <c r="C36" s="192" t="s">
        <v>323</v>
      </c>
      <c r="D36" s="196"/>
      <c r="E36" s="196"/>
      <c r="F36" s="196"/>
      <c r="G36" s="196"/>
      <c r="H36" s="196"/>
      <c r="I36" s="196"/>
      <c r="J36" s="220"/>
      <c r="K36" s="227"/>
      <c r="L36" s="217"/>
      <c r="M36" s="217"/>
      <c r="N36" s="217"/>
      <c r="O36" s="217"/>
      <c r="P36" s="217"/>
      <c r="Q36" s="217"/>
      <c r="R36" s="217"/>
      <c r="S36" s="217"/>
    </row>
    <row r="37" spans="1:19" s="160" customFormat="1" ht="15" customHeight="1">
      <c r="A37" s="167" t="s">
        <v>298</v>
      </c>
      <c r="B37" s="180"/>
      <c r="C37" s="192" t="s">
        <v>566</v>
      </c>
      <c r="D37" s="196"/>
      <c r="E37" s="196"/>
      <c r="F37" s="196"/>
      <c r="G37" s="196"/>
      <c r="H37" s="196"/>
      <c r="I37" s="196"/>
      <c r="J37" s="220"/>
      <c r="K37" s="227"/>
      <c r="L37" s="217"/>
      <c r="M37" s="217"/>
      <c r="N37" s="217"/>
      <c r="O37" s="217"/>
      <c r="P37" s="217"/>
      <c r="Q37" s="217"/>
      <c r="R37" s="217"/>
      <c r="S37" s="217"/>
    </row>
    <row r="38" spans="1:19" s="160" customFormat="1" ht="15" customHeight="1">
      <c r="A38" s="167" t="s">
        <v>321</v>
      </c>
      <c r="B38" s="180"/>
      <c r="C38" s="192" t="s">
        <v>362</v>
      </c>
      <c r="D38" s="196"/>
      <c r="E38" s="196"/>
      <c r="F38" s="196"/>
      <c r="G38" s="196"/>
      <c r="H38" s="196"/>
      <c r="I38" s="196"/>
      <c r="J38" s="220"/>
      <c r="K38" s="227"/>
      <c r="L38" s="217"/>
      <c r="M38" s="217"/>
      <c r="N38" s="217"/>
      <c r="O38" s="217"/>
      <c r="P38" s="217"/>
      <c r="Q38" s="217"/>
      <c r="R38" s="217"/>
      <c r="S38" s="217"/>
    </row>
    <row r="39" spans="1:19" s="160" customFormat="1" ht="15" customHeight="1">
      <c r="A39" s="167" t="s">
        <v>41</v>
      </c>
      <c r="B39" s="180"/>
      <c r="C39" s="192" t="s">
        <v>379</v>
      </c>
      <c r="D39" s="196"/>
      <c r="E39" s="196"/>
      <c r="F39" s="196"/>
      <c r="G39" s="196"/>
      <c r="H39" s="196"/>
      <c r="I39" s="196"/>
      <c r="J39" s="220"/>
      <c r="K39" s="228"/>
      <c r="L39" s="217"/>
      <c r="M39" s="217"/>
      <c r="N39" s="217"/>
      <c r="O39" s="217"/>
      <c r="P39" s="217"/>
      <c r="Q39" s="217"/>
      <c r="R39" s="217"/>
      <c r="S39" s="217"/>
    </row>
    <row r="40" spans="1:19" s="160" customFormat="1" ht="15" customHeight="1">
      <c r="A40" s="168" t="s">
        <v>0</v>
      </c>
      <c r="B40" s="180"/>
      <c r="C40" s="192" t="s">
        <v>667</v>
      </c>
      <c r="D40" s="196"/>
      <c r="E40" s="196"/>
      <c r="F40" s="196"/>
      <c r="G40" s="196"/>
      <c r="H40" s="196"/>
      <c r="I40" s="196"/>
      <c r="J40" s="220"/>
      <c r="K40" s="228"/>
      <c r="L40" s="217"/>
      <c r="M40" s="217"/>
      <c r="N40" s="217"/>
      <c r="O40" s="217"/>
      <c r="P40" s="217"/>
      <c r="Q40" s="217"/>
      <c r="R40" s="217"/>
      <c r="S40" s="217"/>
    </row>
    <row r="41" spans="1:19" s="160" customFormat="1" ht="15" customHeight="1">
      <c r="A41" s="168" t="s">
        <v>13</v>
      </c>
      <c r="B41" s="180"/>
      <c r="C41" s="192" t="s">
        <v>169</v>
      </c>
      <c r="D41" s="196"/>
      <c r="E41" s="196"/>
      <c r="F41" s="196"/>
      <c r="G41" s="196"/>
      <c r="H41" s="196"/>
      <c r="I41" s="196"/>
      <c r="J41" s="220"/>
      <c r="K41" s="228"/>
      <c r="L41" s="217"/>
      <c r="M41" s="217"/>
      <c r="N41" s="217"/>
      <c r="O41" s="217"/>
      <c r="P41" s="217"/>
      <c r="Q41" s="217"/>
      <c r="R41" s="217"/>
      <c r="S41" s="217"/>
    </row>
    <row r="42" spans="1:19" s="160" customFormat="1" ht="15" customHeight="1">
      <c r="A42" s="168" t="s">
        <v>342</v>
      </c>
      <c r="B42" s="180"/>
      <c r="C42" s="195" t="s">
        <v>283</v>
      </c>
      <c r="D42" s="196" t="s">
        <v>676</v>
      </c>
      <c r="E42" s="207"/>
      <c r="F42" s="207"/>
      <c r="G42" s="207"/>
      <c r="H42" s="207"/>
      <c r="I42" s="207"/>
      <c r="J42" s="222"/>
      <c r="K42" s="228"/>
      <c r="L42" s="217"/>
      <c r="M42" s="217"/>
      <c r="N42" s="217"/>
      <c r="O42" s="217"/>
      <c r="P42" s="217"/>
      <c r="Q42" s="217"/>
      <c r="R42" s="217"/>
      <c r="S42" s="217"/>
    </row>
    <row r="43" spans="1:19" s="160" customFormat="1" ht="15" customHeight="1">
      <c r="A43" s="168" t="s">
        <v>532</v>
      </c>
      <c r="B43" s="180"/>
      <c r="C43" s="192" t="s">
        <v>23</v>
      </c>
      <c r="D43" s="196"/>
      <c r="E43" s="196"/>
      <c r="F43" s="196"/>
      <c r="G43" s="196"/>
      <c r="H43" s="196"/>
      <c r="I43" s="196"/>
      <c r="J43" s="220"/>
      <c r="K43" s="227"/>
      <c r="L43" s="217"/>
      <c r="M43" s="217"/>
      <c r="N43" s="217"/>
      <c r="O43" s="217"/>
      <c r="P43" s="217"/>
      <c r="Q43" s="217"/>
      <c r="R43" s="217"/>
      <c r="S43" s="217"/>
    </row>
    <row r="44" spans="1:19" s="160" customFormat="1" ht="15" customHeight="1">
      <c r="A44" s="168" t="s">
        <v>552</v>
      </c>
      <c r="B44" s="180"/>
      <c r="C44" s="196" t="s">
        <v>258</v>
      </c>
      <c r="D44" s="196"/>
      <c r="E44" s="196"/>
      <c r="F44" s="196"/>
      <c r="G44" s="196"/>
      <c r="H44" s="196"/>
      <c r="I44" s="196"/>
      <c r="J44" s="220"/>
      <c r="K44" s="227"/>
      <c r="L44" s="217"/>
      <c r="M44" s="217"/>
      <c r="N44" s="217"/>
      <c r="O44" s="217"/>
      <c r="P44" s="217"/>
      <c r="Q44" s="217"/>
      <c r="R44" s="217"/>
      <c r="S44" s="217"/>
    </row>
    <row r="45" spans="1:19" s="160" customFormat="1" ht="15" customHeight="1">
      <c r="A45" s="168" t="s">
        <v>553</v>
      </c>
      <c r="B45" s="185" t="s">
        <v>284</v>
      </c>
      <c r="C45" s="196" t="s">
        <v>283</v>
      </c>
      <c r="D45" s="196" t="s">
        <v>677</v>
      </c>
      <c r="E45" s="196"/>
      <c r="F45" s="196"/>
      <c r="G45" s="196"/>
      <c r="H45" s="196"/>
      <c r="I45" s="196"/>
      <c r="J45" s="220"/>
      <c r="K45" s="227"/>
      <c r="L45" s="217"/>
      <c r="M45" s="217"/>
      <c r="N45" s="217"/>
      <c r="O45" s="217"/>
      <c r="P45" s="217"/>
      <c r="Q45" s="217"/>
      <c r="R45" s="217"/>
      <c r="S45" s="217"/>
    </row>
    <row r="46" spans="1:19" s="160" customFormat="1" ht="15" customHeight="1">
      <c r="A46" s="168" t="s">
        <v>390</v>
      </c>
      <c r="B46" s="186"/>
      <c r="C46" s="192" t="s">
        <v>283</v>
      </c>
      <c r="D46" s="196" t="s">
        <v>650</v>
      </c>
      <c r="E46" s="196"/>
      <c r="F46" s="196"/>
      <c r="G46" s="196"/>
      <c r="H46" s="196"/>
      <c r="I46" s="196"/>
      <c r="J46" s="220"/>
      <c r="K46" s="227"/>
      <c r="L46" s="217"/>
      <c r="M46" s="217"/>
      <c r="N46" s="217"/>
      <c r="O46" s="217"/>
      <c r="P46" s="217"/>
      <c r="Q46" s="217"/>
      <c r="R46" s="217"/>
      <c r="S46" s="217"/>
    </row>
    <row r="47" spans="1:19" s="160" customFormat="1" ht="15" customHeight="1">
      <c r="A47" s="168" t="s">
        <v>580</v>
      </c>
      <c r="B47" s="187"/>
      <c r="C47" s="192" t="s">
        <v>283</v>
      </c>
      <c r="D47" s="196" t="s">
        <v>678</v>
      </c>
      <c r="E47" s="196"/>
      <c r="F47" s="196"/>
      <c r="G47" s="196"/>
      <c r="H47" s="196"/>
      <c r="I47" s="196"/>
      <c r="J47" s="220"/>
      <c r="K47" s="227"/>
      <c r="L47" s="217"/>
      <c r="M47" s="217"/>
      <c r="N47" s="217"/>
      <c r="O47" s="217"/>
      <c r="P47" s="217"/>
      <c r="Q47" s="217"/>
      <c r="R47" s="217"/>
      <c r="S47" s="217"/>
    </row>
    <row r="48" spans="1:19" s="160" customFormat="1" ht="15" customHeight="1">
      <c r="A48" s="168" t="s">
        <v>475</v>
      </c>
      <c r="B48" s="187"/>
      <c r="C48" s="192" t="s">
        <v>680</v>
      </c>
      <c r="D48" s="196"/>
      <c r="E48" s="196"/>
      <c r="F48" s="196"/>
      <c r="G48" s="196"/>
      <c r="H48" s="196"/>
      <c r="I48" s="196"/>
      <c r="J48" s="220"/>
      <c r="K48" s="230"/>
      <c r="L48" s="217"/>
      <c r="M48" s="217"/>
      <c r="N48" s="217"/>
      <c r="O48" s="217"/>
      <c r="P48" s="217"/>
      <c r="Q48" s="217"/>
      <c r="R48" s="217"/>
      <c r="S48" s="217"/>
    </row>
    <row r="49" spans="1:19" s="160" customFormat="1" ht="15" customHeight="1">
      <c r="A49" s="173" t="s">
        <v>679</v>
      </c>
      <c r="B49" s="188"/>
      <c r="C49" s="193" t="s">
        <v>581</v>
      </c>
      <c r="D49" s="201"/>
      <c r="E49" s="201"/>
      <c r="F49" s="201"/>
      <c r="G49" s="201"/>
      <c r="H49" s="201"/>
      <c r="I49" s="201"/>
      <c r="J49" s="221"/>
      <c r="K49" s="229"/>
      <c r="L49" s="217"/>
      <c r="M49" s="217"/>
      <c r="N49" s="217"/>
      <c r="O49" s="217"/>
      <c r="P49" s="217"/>
      <c r="Q49" s="217"/>
      <c r="R49" s="217"/>
      <c r="S49" s="217"/>
    </row>
    <row r="50" spans="1:19" s="160" customFormat="1" ht="15" customHeight="1">
      <c r="A50" s="174"/>
      <c r="B50" s="174"/>
      <c r="L50" s="217"/>
      <c r="M50" s="217"/>
      <c r="N50" s="217"/>
      <c r="O50" s="217"/>
      <c r="P50" s="217"/>
      <c r="Q50" s="217"/>
      <c r="R50" s="217"/>
      <c r="S50" s="217"/>
    </row>
    <row r="51" spans="1:19" s="160" customFormat="1" ht="12" customHeight="1">
      <c r="A51" s="175" t="s">
        <v>399</v>
      </c>
      <c r="B51" s="175"/>
      <c r="C51" s="175"/>
      <c r="D51" s="202" t="s">
        <v>318</v>
      </c>
      <c r="E51" s="202"/>
      <c r="F51" s="211" t="str">
        <f>IF(入力シート!D34="","",入力シート!D34)</f>
        <v/>
      </c>
      <c r="G51" s="211"/>
      <c r="H51" s="211"/>
      <c r="I51" s="211"/>
      <c r="J51" s="211"/>
    </row>
    <row r="52" spans="1:19" s="160" customFormat="1" ht="23.1" customHeight="1">
      <c r="A52" s="174"/>
      <c r="B52" s="174"/>
      <c r="D52" s="203" t="s">
        <v>453</v>
      </c>
      <c r="E52" s="203"/>
      <c r="F52" s="212"/>
      <c r="G52" s="212"/>
      <c r="H52" s="212"/>
      <c r="I52" s="212"/>
      <c r="J52" s="212"/>
    </row>
    <row r="53" spans="1:19" s="160" customFormat="1" ht="23.1" customHeight="1">
      <c r="A53" s="174"/>
      <c r="B53" s="174"/>
      <c r="D53" s="203" t="s">
        <v>550</v>
      </c>
      <c r="E53" s="203"/>
      <c r="F53" s="212"/>
      <c r="G53" s="212"/>
      <c r="H53" s="212"/>
      <c r="I53" s="212"/>
      <c r="J53" s="212"/>
      <c r="K53" s="231"/>
    </row>
    <row r="54" spans="1:19" s="160" customFormat="1" ht="23.1" customHeight="1">
      <c r="A54" s="174"/>
      <c r="B54" s="174"/>
      <c r="D54" s="203" t="s">
        <v>684</v>
      </c>
      <c r="E54" s="203"/>
      <c r="F54" s="212"/>
      <c r="G54" s="212"/>
      <c r="H54" s="212"/>
      <c r="I54" s="212"/>
      <c r="J54" s="212"/>
      <c r="K54" s="232" t="s">
        <v>697</v>
      </c>
      <c r="L54" s="231"/>
      <c r="M54" s="231"/>
      <c r="N54" s="231"/>
      <c r="O54" s="231"/>
      <c r="P54" s="231"/>
      <c r="Q54" s="231"/>
      <c r="R54" s="231"/>
      <c r="S54" s="231"/>
    </row>
    <row r="55" spans="1:19" s="160" customFormat="1" ht="23.1" customHeight="1">
      <c r="A55" s="158"/>
      <c r="B55" s="158"/>
      <c r="C55" s="197"/>
      <c r="D55" s="197"/>
      <c r="E55" s="208"/>
      <c r="F55" s="213"/>
      <c r="G55" s="213"/>
      <c r="H55" s="213"/>
      <c r="I55" s="213"/>
      <c r="J55" s="197"/>
      <c r="K55" s="231"/>
      <c r="L55" s="231"/>
      <c r="M55" s="231"/>
      <c r="N55" s="231"/>
      <c r="O55" s="231"/>
      <c r="P55" s="231"/>
      <c r="Q55" s="231"/>
      <c r="R55" s="231"/>
      <c r="S55" s="231"/>
    </row>
    <row r="56" spans="1:19" ht="15" customHeight="1">
      <c r="L56" s="231"/>
      <c r="M56" s="231"/>
      <c r="N56" s="231"/>
      <c r="O56" s="231"/>
      <c r="P56" s="231"/>
      <c r="Q56" s="231"/>
      <c r="R56" s="231"/>
      <c r="S56" s="231"/>
    </row>
    <row r="57" spans="1:19">
      <c r="A57" s="159" t="s">
        <v>423</v>
      </c>
      <c r="B57" s="159"/>
    </row>
  </sheetData>
  <mergeCells count="57">
    <mergeCell ref="A1:J1"/>
    <mergeCell ref="D3:E3"/>
    <mergeCell ref="A5:B5"/>
    <mergeCell ref="A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A26:J26"/>
    <mergeCell ref="C27:J27"/>
    <mergeCell ref="C28:J28"/>
    <mergeCell ref="A30:J30"/>
    <mergeCell ref="C31:J31"/>
    <mergeCell ref="C32:J32"/>
    <mergeCell ref="C33:J33"/>
    <mergeCell ref="C34:J34"/>
    <mergeCell ref="C35:J35"/>
    <mergeCell ref="C36:J36"/>
    <mergeCell ref="C37:J37"/>
    <mergeCell ref="C38:J38"/>
    <mergeCell ref="C39:J39"/>
    <mergeCell ref="C40:J40"/>
    <mergeCell ref="C41:J41"/>
    <mergeCell ref="C43:J43"/>
    <mergeCell ref="C48:J48"/>
    <mergeCell ref="C49:J49"/>
    <mergeCell ref="A51:C51"/>
    <mergeCell ref="D51:E51"/>
    <mergeCell ref="F51:J51"/>
    <mergeCell ref="D52:E52"/>
    <mergeCell ref="F52:J52"/>
    <mergeCell ref="D53:E53"/>
    <mergeCell ref="F53:J53"/>
    <mergeCell ref="D54:E54"/>
    <mergeCell ref="F54:J54"/>
    <mergeCell ref="A3:B4"/>
    <mergeCell ref="C4:E5"/>
    <mergeCell ref="G4:G5"/>
    <mergeCell ref="H4:H5"/>
    <mergeCell ref="B23:B24"/>
    <mergeCell ref="B27:B28"/>
    <mergeCell ref="B45:B49"/>
    <mergeCell ref="B8:B22"/>
    <mergeCell ref="B31:B44"/>
  </mergeCells>
  <phoneticPr fontId="3"/>
  <printOptions horizontalCentered="1" verticalCentered="1"/>
  <pageMargins left="0.78740157480314965" right="0.39370078740157483" top="0.39370078740157483" bottom="0.39370078740157483" header="0.31496062992125984" footer="0.51181102362204722"/>
  <pageSetup paperSize="9" scale="95"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9">
    <tabColor rgb="FF92D050"/>
    <pageSetUpPr fitToPage="1"/>
  </sheetPr>
  <dimension ref="A1:J25"/>
  <sheetViews>
    <sheetView view="pageBreakPreview" zoomScaleSheetLayoutView="100" workbookViewId="0">
      <selection sqref="A1:D1"/>
    </sheetView>
  </sheetViews>
  <sheetFormatPr defaultRowHeight="20.100000000000001" customHeight="1"/>
  <cols>
    <col min="1" max="6" width="10" style="14" customWidth="1"/>
    <col min="7" max="7" width="5.875" style="14" customWidth="1"/>
    <col min="8" max="8" width="16.5" style="14" customWidth="1"/>
    <col min="9" max="16384" width="9" style="14" customWidth="1"/>
  </cols>
  <sheetData>
    <row r="1" spans="1:10" ht="24">
      <c r="A1" s="236" t="s">
        <v>94</v>
      </c>
      <c r="B1" s="236"/>
      <c r="C1" s="236"/>
      <c r="D1" s="236"/>
      <c r="E1" s="267" t="s">
        <v>575</v>
      </c>
      <c r="F1" s="267"/>
      <c r="G1" s="267"/>
      <c r="H1" s="267"/>
    </row>
    <row r="2" spans="1:10" ht="9.9499999999999993" customHeight="1">
      <c r="A2" s="238"/>
      <c r="B2" s="238"/>
      <c r="C2" s="238"/>
      <c r="D2" s="238"/>
      <c r="E2" s="238"/>
      <c r="F2" s="238"/>
      <c r="G2" s="238"/>
      <c r="H2" s="238"/>
    </row>
    <row r="3" spans="1:10" ht="20.100000000000001" customHeight="1">
      <c r="A3" s="237" t="s">
        <v>418</v>
      </c>
      <c r="B3" s="237" t="s">
        <v>574</v>
      </c>
      <c r="C3" s="237" t="s">
        <v>177</v>
      </c>
      <c r="D3" s="237"/>
      <c r="E3" s="237"/>
      <c r="F3" s="237"/>
      <c r="G3" s="237"/>
      <c r="H3" s="237"/>
    </row>
    <row r="4" spans="1:10" ht="20.100000000000001" customHeight="1">
      <c r="A4" s="237" t="s">
        <v>400</v>
      </c>
      <c r="B4" s="244" t="str">
        <f>IF(入力シート!L11=1,"☑","□")</f>
        <v>□</v>
      </c>
      <c r="C4" s="252" t="s">
        <v>112</v>
      </c>
      <c r="D4" s="261"/>
      <c r="E4" s="261"/>
      <c r="F4" s="261"/>
      <c r="G4" s="261"/>
      <c r="H4" s="268"/>
      <c r="J4" s="110" t="s">
        <v>337</v>
      </c>
    </row>
    <row r="5" spans="1:10" ht="20.100000000000001" customHeight="1">
      <c r="A5" s="237"/>
      <c r="B5" s="245" t="str">
        <f>IF(入力シート!L11=2,"☑","□")</f>
        <v>□</v>
      </c>
      <c r="C5" s="253" t="s">
        <v>159</v>
      </c>
      <c r="D5" s="262"/>
      <c r="E5" s="262"/>
      <c r="F5" s="262"/>
      <c r="G5" s="262"/>
      <c r="H5" s="269"/>
      <c r="J5" s="110" t="s">
        <v>371</v>
      </c>
    </row>
    <row r="6" spans="1:10" ht="20.100000000000001" customHeight="1">
      <c r="A6" s="237"/>
      <c r="B6" s="245" t="str">
        <f>IF(入力シート!L11=3,"☑","□")</f>
        <v>□</v>
      </c>
      <c r="C6" s="253" t="s">
        <v>571</v>
      </c>
      <c r="D6" s="262"/>
      <c r="E6" s="262"/>
      <c r="F6" s="262"/>
      <c r="G6" s="262"/>
      <c r="H6" s="269"/>
    </row>
    <row r="7" spans="1:10" ht="20.100000000000001" customHeight="1">
      <c r="A7" s="237"/>
      <c r="B7" s="245" t="str">
        <f>IF(入力シート!L11=4,"☑","□")</f>
        <v>□</v>
      </c>
      <c r="C7" s="253" t="s">
        <v>381</v>
      </c>
      <c r="D7" s="262"/>
      <c r="E7" s="262"/>
      <c r="F7" s="262"/>
      <c r="G7" s="262"/>
      <c r="H7" s="269"/>
    </row>
    <row r="8" spans="1:10" ht="20.100000000000001" customHeight="1">
      <c r="A8" s="237"/>
      <c r="B8" s="245" t="str">
        <f>IF(入力シート!L11=5,"☑","□")</f>
        <v>□</v>
      </c>
      <c r="C8" s="253" t="s">
        <v>572</v>
      </c>
      <c r="D8" s="262"/>
      <c r="E8" s="262"/>
      <c r="F8" s="262"/>
      <c r="G8" s="262"/>
      <c r="H8" s="269"/>
    </row>
    <row r="9" spans="1:10" ht="20.100000000000001" customHeight="1">
      <c r="A9" s="237"/>
      <c r="B9" s="245" t="str">
        <f>IF(入力シート!L11=6,"☑","□")</f>
        <v>□</v>
      </c>
      <c r="C9" s="253" t="s">
        <v>100</v>
      </c>
      <c r="D9" s="262"/>
      <c r="E9" s="262"/>
      <c r="F9" s="262"/>
      <c r="G9" s="262"/>
      <c r="H9" s="269"/>
    </row>
    <row r="10" spans="1:10" ht="20.100000000000001" customHeight="1">
      <c r="A10" s="239"/>
      <c r="B10" s="246" t="str">
        <f>IF(入力シート!L11=7,"☑","□")</f>
        <v>□</v>
      </c>
      <c r="C10" s="254" t="s">
        <v>330</v>
      </c>
      <c r="D10" s="263"/>
      <c r="E10" s="263"/>
      <c r="F10" s="263"/>
      <c r="G10" s="263"/>
      <c r="H10" s="270"/>
    </row>
    <row r="11" spans="1:10" ht="20.100000000000001" customHeight="1">
      <c r="A11" s="240" t="s">
        <v>284</v>
      </c>
      <c r="B11" s="240" t="str">
        <f>IF(入力シート!L21="yes1","☑","□")</f>
        <v>□</v>
      </c>
      <c r="C11" s="255" t="s">
        <v>40</v>
      </c>
      <c r="D11" s="264"/>
      <c r="E11" s="264"/>
      <c r="F11" s="264"/>
      <c r="G11" s="264"/>
      <c r="H11" s="271"/>
    </row>
    <row r="12" spans="1:10" ht="20.100000000000001" customHeight="1">
      <c r="A12" s="241"/>
      <c r="B12" s="247" t="str">
        <f>IF(入力シート!L22="yes1","☑","□")</f>
        <v>□</v>
      </c>
      <c r="C12" s="256" t="s">
        <v>662</v>
      </c>
      <c r="D12" s="265"/>
      <c r="E12" s="265"/>
      <c r="F12" s="265"/>
      <c r="G12" s="265"/>
      <c r="H12" s="272"/>
    </row>
    <row r="13" spans="1:10" ht="20.100000000000001" customHeight="1">
      <c r="A13" s="241"/>
      <c r="B13" s="247" t="str">
        <f>IF(入力シート!L23="yes1","☑","□")</f>
        <v>□</v>
      </c>
      <c r="C13" s="257" t="s">
        <v>658</v>
      </c>
      <c r="D13" s="265"/>
      <c r="E13" s="265"/>
      <c r="F13" s="265"/>
      <c r="G13" s="265"/>
      <c r="H13" s="272"/>
    </row>
    <row r="14" spans="1:10" ht="20.100000000000001" customHeight="1">
      <c r="A14" s="241"/>
      <c r="B14" s="247" t="str">
        <f>IF(入力シート!L24="yes1","☑","□")</f>
        <v>□</v>
      </c>
      <c r="C14" s="257" t="s">
        <v>313</v>
      </c>
      <c r="D14" s="265"/>
      <c r="E14" s="265"/>
      <c r="F14" s="265"/>
      <c r="G14" s="265"/>
      <c r="H14" s="272"/>
    </row>
    <row r="15" spans="1:10" ht="20.100000000000001" customHeight="1">
      <c r="A15" s="242"/>
      <c r="B15" s="248" t="str">
        <f>IF(入力シート!K11=12,"☑","□")</f>
        <v>□</v>
      </c>
      <c r="C15" s="258" t="s">
        <v>573</v>
      </c>
      <c r="D15" s="266"/>
      <c r="E15" s="266"/>
      <c r="F15" s="266"/>
      <c r="G15" s="266"/>
      <c r="H15" s="273"/>
    </row>
    <row r="16" spans="1:10" ht="9.9499999999999993" customHeight="1">
      <c r="A16" s="243" t="s">
        <v>461</v>
      </c>
      <c r="C16" s="249"/>
      <c r="D16" s="249"/>
      <c r="E16" s="249"/>
      <c r="F16" s="249"/>
      <c r="G16" s="249"/>
      <c r="H16" s="249"/>
    </row>
    <row r="17" spans="1:8" ht="9.9499999999999993" customHeight="1">
      <c r="A17" s="243" t="s">
        <v>237</v>
      </c>
      <c r="C17" s="249"/>
      <c r="D17" s="249"/>
      <c r="E17" s="249"/>
      <c r="F17" s="249"/>
      <c r="G17" s="249"/>
      <c r="H17" s="249"/>
    </row>
    <row r="18" spans="1:8" ht="9.9499999999999993" customHeight="1">
      <c r="A18" s="243"/>
      <c r="C18" s="249"/>
      <c r="D18" s="249"/>
      <c r="E18" s="249"/>
      <c r="F18" s="249"/>
      <c r="G18" s="249"/>
      <c r="H18" s="249"/>
    </row>
    <row r="19" spans="1:8" ht="9.9499999999999993" customHeight="1">
      <c r="A19" s="243" t="s">
        <v>34</v>
      </c>
      <c r="C19" s="249"/>
      <c r="D19" s="249"/>
      <c r="E19" s="249"/>
      <c r="F19" s="249"/>
      <c r="G19" s="249"/>
      <c r="H19" s="249"/>
    </row>
    <row r="20" spans="1:8" ht="20.100000000000001" customHeight="1">
      <c r="B20" s="249" t="s">
        <v>561</v>
      </c>
    </row>
    <row r="21" spans="1:8" ht="20.100000000000001" customHeight="1">
      <c r="B21" s="250" t="s">
        <v>80</v>
      </c>
      <c r="C21" s="259"/>
      <c r="D21" s="259"/>
      <c r="E21" s="259"/>
      <c r="F21" s="259"/>
      <c r="G21" s="259"/>
    </row>
    <row r="22" spans="1:8" ht="20.100000000000001" customHeight="1">
      <c r="B22" s="250"/>
      <c r="C22" s="260"/>
      <c r="D22" s="260"/>
      <c r="E22" s="260"/>
      <c r="F22" s="260"/>
      <c r="G22" s="260"/>
    </row>
    <row r="23" spans="1:8" ht="20.100000000000001" customHeight="1">
      <c r="B23" s="251" t="s">
        <v>144</v>
      </c>
      <c r="C23" s="249" t="s">
        <v>99</v>
      </c>
      <c r="D23" s="249"/>
      <c r="E23" s="249"/>
      <c r="F23" s="249"/>
    </row>
    <row r="24" spans="1:8" ht="20.100000000000001" customHeight="1">
      <c r="C24" s="249" t="s">
        <v>560</v>
      </c>
      <c r="D24" s="249"/>
      <c r="E24" s="249"/>
      <c r="F24" s="249"/>
    </row>
    <row r="25" spans="1:8" ht="20.100000000000001" customHeight="1">
      <c r="C25" s="238" t="s">
        <v>377</v>
      </c>
      <c r="D25" s="117" t="s">
        <v>143</v>
      </c>
      <c r="E25" s="249"/>
      <c r="F25" s="249"/>
      <c r="G25" s="117"/>
      <c r="H25" s="117"/>
    </row>
  </sheetData>
  <mergeCells count="14">
    <mergeCell ref="A1:D1"/>
    <mergeCell ref="A2:H2"/>
    <mergeCell ref="C3:H3"/>
    <mergeCell ref="C4:H4"/>
    <mergeCell ref="C5:H5"/>
    <mergeCell ref="C6:H6"/>
    <mergeCell ref="C7:H7"/>
    <mergeCell ref="C8:H8"/>
    <mergeCell ref="C9:H9"/>
    <mergeCell ref="C10:H10"/>
    <mergeCell ref="C15:H15"/>
    <mergeCell ref="C21:G21"/>
    <mergeCell ref="A11:A15"/>
    <mergeCell ref="A4:A10"/>
  </mergeCells>
  <phoneticPr fontId="3"/>
  <printOptions horizontalCentered="1"/>
  <pageMargins left="0.59055118110236227" right="0.59055118110236227" top="1.1811023622047245" bottom="0.59055118110236227"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
    <tabColor theme="9"/>
    <pageSetUpPr fitToPage="1"/>
  </sheetPr>
  <dimension ref="A1:BF52"/>
  <sheetViews>
    <sheetView showZeros="0" view="pageBreakPreview" topLeftCell="A19" zoomScaleSheetLayoutView="100" workbookViewId="0"/>
  </sheetViews>
  <sheetFormatPr defaultRowHeight="13.5"/>
  <cols>
    <col min="1" max="38" width="2.5" style="274" customWidth="1"/>
    <col min="39" max="56" width="2.25" style="274" customWidth="1"/>
    <col min="57" max="58" width="8.625" style="274" customWidth="1"/>
    <col min="59" max="78" width="2.25" style="274" customWidth="1"/>
    <col min="79" max="16384" width="9" style="274" customWidth="1"/>
  </cols>
  <sheetData>
    <row r="1" spans="1:38">
      <c r="A1" s="274" t="s">
        <v>74</v>
      </c>
    </row>
    <row r="2" spans="1:38" ht="16.5" customHeight="1">
      <c r="AA2" s="276" t="s">
        <v>185</v>
      </c>
      <c r="AB2" s="276"/>
      <c r="AC2" s="393"/>
      <c r="AD2" s="393"/>
      <c r="AE2" s="406" t="s">
        <v>89</v>
      </c>
      <c r="AF2" s="393"/>
      <c r="AG2" s="393"/>
      <c r="AH2" s="406" t="s">
        <v>12</v>
      </c>
      <c r="AI2" s="393"/>
      <c r="AJ2" s="393"/>
      <c r="AK2" s="406" t="s">
        <v>36</v>
      </c>
    </row>
    <row r="3" spans="1:38">
      <c r="AG3" s="410"/>
      <c r="AH3" s="410"/>
      <c r="AI3" s="410"/>
      <c r="AJ3" s="410"/>
      <c r="AK3" s="410"/>
    </row>
    <row r="4" spans="1:38">
      <c r="AH4" s="410"/>
      <c r="AI4" s="410"/>
    </row>
    <row r="5" spans="1:38" ht="16.5" customHeight="1">
      <c r="A5" s="276" t="str">
        <f>入力シート!D1</f>
        <v>観音寺市長 佐伯　明浩</v>
      </c>
      <c r="B5" s="276"/>
      <c r="C5" s="276"/>
      <c r="D5" s="276"/>
      <c r="E5" s="276"/>
      <c r="F5" s="276"/>
      <c r="G5" s="276"/>
      <c r="H5" s="276"/>
      <c r="I5" s="276"/>
      <c r="J5" s="276"/>
      <c r="K5" s="274" t="s">
        <v>297</v>
      </c>
    </row>
    <row r="6" spans="1:38" ht="13.5" customHeight="1">
      <c r="A6" s="276"/>
      <c r="B6" s="276"/>
      <c r="C6" s="276"/>
      <c r="D6" s="276"/>
      <c r="E6" s="276"/>
      <c r="F6" s="276"/>
      <c r="G6" s="276"/>
      <c r="H6" s="276"/>
      <c r="I6" s="276"/>
      <c r="J6" s="276"/>
    </row>
    <row r="7" spans="1:38" ht="16.5" customHeight="1">
      <c r="D7" s="275"/>
      <c r="E7" s="275"/>
      <c r="F7" s="275"/>
      <c r="G7" s="275"/>
      <c r="H7" s="275"/>
      <c r="I7" s="275"/>
      <c r="J7" s="275"/>
      <c r="K7" s="275"/>
      <c r="L7" s="275"/>
      <c r="M7" s="275"/>
      <c r="R7" s="274" t="s">
        <v>76</v>
      </c>
      <c r="V7" s="274" t="s">
        <v>70</v>
      </c>
      <c r="Y7" s="384">
        <f>入力シート!D3</f>
        <v>0</v>
      </c>
      <c r="Z7" s="384"/>
      <c r="AA7" s="384"/>
      <c r="AB7" s="384"/>
      <c r="AC7" s="384"/>
      <c r="AD7" s="384"/>
      <c r="AE7" s="384"/>
      <c r="AF7" s="384"/>
      <c r="AG7" s="384"/>
      <c r="AH7" s="384"/>
      <c r="AI7" s="384"/>
      <c r="AJ7" s="384"/>
      <c r="AK7" s="384"/>
      <c r="AL7" s="384"/>
    </row>
    <row r="8" spans="1:38" ht="16.5" customHeight="1">
      <c r="Y8" s="384">
        <f>入力シート!D4</f>
        <v>0</v>
      </c>
      <c r="Z8" s="384"/>
      <c r="AA8" s="384"/>
      <c r="AB8" s="384"/>
      <c r="AC8" s="384"/>
      <c r="AD8" s="384"/>
      <c r="AE8" s="384"/>
      <c r="AF8" s="384"/>
      <c r="AG8" s="384"/>
      <c r="AH8" s="384"/>
      <c r="AI8" s="384"/>
      <c r="AJ8" s="384"/>
      <c r="AK8" s="384"/>
      <c r="AL8" s="384"/>
    </row>
    <row r="9" spans="1:38" ht="22.5" customHeight="1">
      <c r="V9" s="274" t="s">
        <v>77</v>
      </c>
      <c r="Y9" s="385">
        <f>入力シート!D6</f>
        <v>0</v>
      </c>
      <c r="Z9" s="385"/>
      <c r="AA9" s="385"/>
      <c r="AB9" s="385"/>
      <c r="AC9" s="385"/>
      <c r="AD9" s="385"/>
      <c r="AE9" s="385"/>
      <c r="AF9" s="385"/>
      <c r="AG9" s="385"/>
      <c r="AH9" s="385"/>
      <c r="AI9" s="385"/>
      <c r="AJ9" s="385"/>
      <c r="AK9" s="385"/>
    </row>
    <row r="10" spans="1:38" ht="13.5" customHeight="1">
      <c r="Y10" s="386"/>
      <c r="Z10" s="386"/>
      <c r="AA10" s="386"/>
      <c r="AB10" s="386"/>
      <c r="AC10" s="386"/>
      <c r="AD10" s="386"/>
      <c r="AE10" s="386"/>
      <c r="AF10" s="386"/>
      <c r="AG10" s="386"/>
      <c r="AH10" s="386"/>
      <c r="AI10" s="386"/>
      <c r="AJ10" s="386"/>
      <c r="AK10" s="386"/>
    </row>
    <row r="12" spans="1:38" ht="18.75">
      <c r="A12" s="277" t="s">
        <v>253</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row>
    <row r="15" spans="1:38" s="275" customFormat="1" ht="20.100000000000001" customHeight="1">
      <c r="A15" s="278"/>
      <c r="B15" s="275"/>
      <c r="C15" s="275"/>
      <c r="D15" s="296" t="s">
        <v>185</v>
      </c>
      <c r="E15" s="296"/>
      <c r="F15" s="276" t="str">
        <f>入力シート!I1</f>
        <v>8</v>
      </c>
      <c r="G15" s="296" t="s">
        <v>554</v>
      </c>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78"/>
      <c r="AL15" s="278"/>
    </row>
    <row r="16" spans="1:38" s="275" customFormat="1" ht="20.100000000000001" customHeight="1">
      <c r="A16" s="275"/>
      <c r="B16" s="278"/>
      <c r="C16" s="296" t="s">
        <v>326</v>
      </c>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78"/>
      <c r="AL16" s="278"/>
    </row>
    <row r="17" spans="1:58" s="275" customFormat="1" ht="20.100000000000001" customHeight="1">
      <c r="A17" s="275"/>
      <c r="B17" s="278"/>
      <c r="C17" s="296"/>
      <c r="D17" s="306" t="s">
        <v>71</v>
      </c>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78"/>
      <c r="AL17" s="278"/>
      <c r="BE17" s="275"/>
      <c r="BF17" s="275"/>
    </row>
    <row r="19" spans="1:58">
      <c r="A19" s="276" t="s">
        <v>53</v>
      </c>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row>
    <row r="20" spans="1:58" ht="8.25" customHeight="1"/>
    <row r="21" spans="1:58" ht="20.25" customHeight="1">
      <c r="A21" s="279" t="s">
        <v>83</v>
      </c>
      <c r="B21" s="287"/>
      <c r="C21" s="297" t="s">
        <v>256</v>
      </c>
      <c r="D21" s="297"/>
      <c r="E21" s="297"/>
      <c r="F21" s="297"/>
      <c r="G21" s="297"/>
      <c r="H21" s="297"/>
      <c r="I21" s="297"/>
      <c r="J21" s="297"/>
      <c r="K21" s="316"/>
      <c r="L21" s="328" t="s">
        <v>409</v>
      </c>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415"/>
    </row>
    <row r="22" spans="1:58" ht="13.5" customHeight="1">
      <c r="A22" s="280" t="s">
        <v>69</v>
      </c>
      <c r="B22" s="288"/>
      <c r="C22" s="298" t="s">
        <v>81</v>
      </c>
      <c r="D22" s="298"/>
      <c r="E22" s="298"/>
      <c r="F22" s="298"/>
      <c r="G22" s="307"/>
      <c r="H22" s="308" t="s">
        <v>101</v>
      </c>
      <c r="I22" s="312"/>
      <c r="J22" s="312"/>
      <c r="K22" s="317"/>
      <c r="L22" s="329">
        <f>入力シート!D7</f>
        <v>0</v>
      </c>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416"/>
    </row>
    <row r="23" spans="1:58" ht="13.5" customHeight="1">
      <c r="A23" s="281"/>
      <c r="B23" s="289"/>
      <c r="C23" s="298"/>
      <c r="D23" s="298"/>
      <c r="E23" s="298"/>
      <c r="F23" s="298"/>
      <c r="G23" s="307"/>
      <c r="H23" s="309"/>
      <c r="I23" s="313"/>
      <c r="J23" s="313"/>
      <c r="K23" s="318"/>
      <c r="L23" s="330"/>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417"/>
    </row>
    <row r="24" spans="1:58" ht="22.5" customHeight="1">
      <c r="A24" s="281"/>
      <c r="B24" s="289"/>
      <c r="C24" s="298"/>
      <c r="D24" s="298"/>
      <c r="E24" s="298"/>
      <c r="F24" s="298"/>
      <c r="G24" s="307"/>
      <c r="H24" s="310" t="s">
        <v>46</v>
      </c>
      <c r="I24" s="314"/>
      <c r="J24" s="314"/>
      <c r="K24" s="319"/>
      <c r="L24" s="331">
        <f>入力シート!D10</f>
        <v>0</v>
      </c>
      <c r="M24" s="349"/>
      <c r="N24" s="349"/>
      <c r="O24" s="349"/>
      <c r="P24" s="349"/>
      <c r="Q24" s="349"/>
      <c r="R24" s="369" t="s">
        <v>266</v>
      </c>
      <c r="S24" s="369"/>
      <c r="T24" s="369"/>
      <c r="U24" s="372"/>
      <c r="V24" s="376" t="s">
        <v>241</v>
      </c>
      <c r="W24" s="381"/>
      <c r="X24" s="381"/>
      <c r="Y24" s="381"/>
      <c r="Z24" s="381"/>
      <c r="AA24" s="381"/>
      <c r="AB24" s="381"/>
      <c r="AC24" s="394"/>
      <c r="AD24" s="400">
        <f>入力シート!$D$8</f>
        <v>0</v>
      </c>
      <c r="AE24" s="407"/>
      <c r="AF24" s="407"/>
      <c r="AG24" s="407"/>
      <c r="AH24" s="407"/>
      <c r="AI24" s="407"/>
      <c r="AJ24" s="407"/>
      <c r="AK24" s="407"/>
      <c r="AL24" s="418"/>
    </row>
    <row r="25" spans="1:58" ht="22.5" customHeight="1">
      <c r="A25" s="282"/>
      <c r="B25" s="290"/>
      <c r="C25" s="298"/>
      <c r="D25" s="298"/>
      <c r="E25" s="298"/>
      <c r="F25" s="298"/>
      <c r="G25" s="307"/>
      <c r="H25" s="311"/>
      <c r="I25" s="315"/>
      <c r="J25" s="315"/>
      <c r="K25" s="320"/>
      <c r="L25" s="332"/>
      <c r="M25" s="350"/>
      <c r="N25" s="350"/>
      <c r="O25" s="350"/>
      <c r="P25" s="350"/>
      <c r="Q25" s="350"/>
      <c r="R25" s="370"/>
      <c r="S25" s="370"/>
      <c r="T25" s="370"/>
      <c r="U25" s="373"/>
      <c r="V25" s="376" t="s">
        <v>61</v>
      </c>
      <c r="W25" s="381"/>
      <c r="X25" s="381"/>
      <c r="Y25" s="381"/>
      <c r="Z25" s="381"/>
      <c r="AA25" s="381"/>
      <c r="AB25" s="381"/>
      <c r="AC25" s="394"/>
      <c r="AD25" s="401">
        <f>入力シート!$D$9</f>
        <v>0</v>
      </c>
      <c r="AE25" s="407"/>
      <c r="AF25" s="407"/>
      <c r="AG25" s="407"/>
      <c r="AH25" s="407"/>
      <c r="AI25" s="407"/>
      <c r="AJ25" s="407"/>
      <c r="AK25" s="407"/>
      <c r="AL25" s="418"/>
    </row>
    <row r="26" spans="1:58" ht="30.75" customHeight="1">
      <c r="A26" s="280" t="s">
        <v>273</v>
      </c>
      <c r="B26" s="288"/>
      <c r="C26" s="299" t="s">
        <v>82</v>
      </c>
      <c r="D26" s="299"/>
      <c r="E26" s="299"/>
      <c r="F26" s="299"/>
      <c r="G26" s="299"/>
      <c r="H26" s="299"/>
      <c r="I26" s="299"/>
      <c r="J26" s="299"/>
      <c r="K26" s="299"/>
      <c r="L26" s="333"/>
      <c r="M26" s="351"/>
      <c r="N26" s="361"/>
      <c r="O26" s="364"/>
      <c r="P26" s="364"/>
      <c r="Q26" s="364"/>
      <c r="R26" s="364"/>
      <c r="S26" s="371">
        <f>IF(入力シート!K11=0,"",O28+W28+AE28)</f>
        <v>332000</v>
      </c>
      <c r="T26" s="371"/>
      <c r="U26" s="371"/>
      <c r="V26" s="371"/>
      <c r="W26" s="371"/>
      <c r="X26" s="351" t="s">
        <v>245</v>
      </c>
      <c r="Y26" s="361"/>
      <c r="Z26" s="361"/>
      <c r="AA26" s="361"/>
      <c r="AB26" s="361"/>
      <c r="AC26" s="361"/>
      <c r="AD26" s="361"/>
      <c r="AE26" s="361"/>
      <c r="AF26" s="351"/>
      <c r="AG26" s="351"/>
      <c r="AH26" s="351"/>
      <c r="AI26" s="351"/>
      <c r="AJ26" s="351"/>
      <c r="AK26" s="351"/>
      <c r="AL26" s="419"/>
      <c r="BE26" s="274" t="str">
        <f>IF(提出写真一覧表!F8="☑","撤去費１","撤去費２")</f>
        <v>撤去費２</v>
      </c>
      <c r="BF26" s="274" t="str">
        <f>IF(提出写真一覧表!F9="☑","転用費１","転用費２")</f>
        <v>転用費２</v>
      </c>
    </row>
    <row r="27" spans="1:58" ht="27" customHeight="1">
      <c r="A27" s="281"/>
      <c r="B27" s="289"/>
      <c r="C27" s="298"/>
      <c r="D27" s="298"/>
      <c r="E27" s="298"/>
      <c r="F27" s="298"/>
      <c r="G27" s="298"/>
      <c r="H27" s="298"/>
      <c r="I27" s="298"/>
      <c r="J27" s="298"/>
      <c r="K27" s="298"/>
      <c r="L27" s="334" t="s">
        <v>243</v>
      </c>
      <c r="M27" s="352"/>
      <c r="N27" s="274" t="s">
        <v>293</v>
      </c>
      <c r="O27" s="355" t="s">
        <v>248</v>
      </c>
      <c r="P27" s="355"/>
      <c r="Q27" s="355"/>
      <c r="R27" s="355"/>
      <c r="S27" s="355"/>
      <c r="T27" s="355"/>
      <c r="U27" s="374"/>
      <c r="V27" s="377" t="str">
        <f>IF(入力シート!K14=TRUE,"☑","□")</f>
        <v>□</v>
      </c>
      <c r="W27" s="382" t="s">
        <v>681</v>
      </c>
      <c r="X27" s="382"/>
      <c r="Y27" s="382"/>
      <c r="Z27" s="382"/>
      <c r="AA27" s="382"/>
      <c r="AB27" s="382"/>
      <c r="AC27" s="395"/>
      <c r="AD27" s="340" t="str">
        <f>IF(入力シート!K25=TRUE,"☑","□")</f>
        <v>□</v>
      </c>
      <c r="AE27" s="408" t="s">
        <v>247</v>
      </c>
      <c r="AF27" s="408"/>
      <c r="AG27" s="408"/>
      <c r="AH27" s="408"/>
      <c r="AI27" s="408"/>
      <c r="AJ27" s="408"/>
      <c r="AK27" s="408"/>
      <c r="AL27" s="420"/>
    </row>
    <row r="28" spans="1:58" ht="27" customHeight="1">
      <c r="A28" s="282"/>
      <c r="B28" s="290"/>
      <c r="C28" s="300"/>
      <c r="D28" s="300"/>
      <c r="E28" s="300"/>
      <c r="F28" s="300"/>
      <c r="G28" s="300"/>
      <c r="H28" s="300"/>
      <c r="I28" s="300"/>
      <c r="J28" s="300"/>
      <c r="K28" s="300"/>
      <c r="L28" s="335"/>
      <c r="M28" s="353"/>
      <c r="N28" s="362"/>
      <c r="O28" s="365" t="str">
        <f>IF(入力シート!K11=0,"",IF(入力シート!K11=1,入力シート!E11,IF(入力シート!K11=2,入力シート!E12,入力シート!E13)))</f>
        <v>332,000</v>
      </c>
      <c r="P28" s="365"/>
      <c r="Q28" s="365"/>
      <c r="R28" s="365"/>
      <c r="S28" s="365"/>
      <c r="T28" s="365"/>
      <c r="U28" s="375" t="s">
        <v>245</v>
      </c>
      <c r="V28" s="378"/>
      <c r="W28" s="383">
        <f>MAX(入力シート!H14,入力シート!H17)</f>
        <v>0</v>
      </c>
      <c r="X28" s="383"/>
      <c r="Y28" s="383"/>
      <c r="Z28" s="383"/>
      <c r="AA28" s="383"/>
      <c r="AB28" s="383"/>
      <c r="AC28" s="353" t="s">
        <v>245</v>
      </c>
      <c r="AD28" s="367"/>
      <c r="AE28" s="409">
        <f>入力シート!H25</f>
        <v>0</v>
      </c>
      <c r="AF28" s="409"/>
      <c r="AG28" s="409"/>
      <c r="AH28" s="409"/>
      <c r="AI28" s="409"/>
      <c r="AJ28" s="409"/>
      <c r="AK28" s="409"/>
      <c r="AL28" s="421" t="s">
        <v>245</v>
      </c>
    </row>
    <row r="29" spans="1:58" ht="16.5" customHeight="1">
      <c r="A29" s="283" t="s">
        <v>274</v>
      </c>
      <c r="B29" s="291"/>
      <c r="C29" s="301" t="s">
        <v>45</v>
      </c>
      <c r="D29" s="301"/>
      <c r="E29" s="301"/>
      <c r="F29" s="301"/>
      <c r="G29" s="301"/>
      <c r="H29" s="301"/>
      <c r="I29" s="301"/>
      <c r="J29" s="301"/>
      <c r="K29" s="321"/>
      <c r="L29" s="336" t="s">
        <v>83</v>
      </c>
      <c r="M29" s="354"/>
      <c r="N29" s="354" t="s">
        <v>437</v>
      </c>
      <c r="O29" s="354"/>
      <c r="P29" s="354"/>
      <c r="Q29" s="354"/>
      <c r="R29" s="354" t="s">
        <v>69</v>
      </c>
      <c r="S29" s="354"/>
      <c r="T29" s="354" t="s">
        <v>439</v>
      </c>
      <c r="U29" s="354"/>
      <c r="V29" s="354"/>
      <c r="W29" s="380" t="str">
        <f>IF(入力シート!I27="","",入力シート!I27)</f>
        <v/>
      </c>
      <c r="X29" s="354" t="s">
        <v>440</v>
      </c>
      <c r="Y29" s="354"/>
      <c r="Z29" s="354"/>
      <c r="AA29" s="354"/>
      <c r="AB29" s="354" t="s">
        <v>273</v>
      </c>
      <c r="AC29" s="354"/>
      <c r="AD29" s="354" t="s">
        <v>330</v>
      </c>
      <c r="AE29" s="354"/>
      <c r="AF29" s="354"/>
      <c r="AG29" s="354"/>
      <c r="AH29" s="354"/>
      <c r="AI29" s="354"/>
      <c r="AJ29" s="354"/>
      <c r="AK29" s="354"/>
      <c r="AL29" s="422"/>
    </row>
    <row r="30" spans="1:58" ht="18.75" customHeight="1">
      <c r="A30" s="280" t="s">
        <v>129</v>
      </c>
      <c r="B30" s="292"/>
      <c r="C30" s="299" t="s">
        <v>7</v>
      </c>
      <c r="D30" s="299"/>
      <c r="E30" s="299"/>
      <c r="F30" s="299"/>
      <c r="G30" s="299"/>
      <c r="H30" s="299"/>
      <c r="I30" s="299"/>
      <c r="J30" s="299"/>
      <c r="K30" s="322"/>
      <c r="L30" s="337" t="s">
        <v>83</v>
      </c>
      <c r="M30" s="355"/>
      <c r="N30" s="355" t="s">
        <v>555</v>
      </c>
      <c r="O30" s="355"/>
      <c r="P30" s="355"/>
      <c r="Q30" s="355"/>
      <c r="R30" s="355"/>
      <c r="S30" s="355"/>
      <c r="T30" s="355"/>
      <c r="U30" s="355"/>
      <c r="V30" s="355"/>
      <c r="W30" s="355"/>
      <c r="X30" s="355"/>
      <c r="Y30" s="355"/>
      <c r="Z30" s="355"/>
      <c r="AA30" s="355"/>
      <c r="AB30" s="355"/>
      <c r="AC30" s="396">
        <f>入力シート!D28</f>
        <v>0</v>
      </c>
      <c r="AD30" s="402"/>
      <c r="AE30" s="402"/>
      <c r="AF30" s="402"/>
      <c r="AG30" s="402"/>
      <c r="AH30" s="402"/>
      <c r="AI30" s="402"/>
      <c r="AJ30" s="402"/>
      <c r="AK30" s="355"/>
      <c r="AL30" s="423" t="s">
        <v>294</v>
      </c>
    </row>
    <row r="31" spans="1:58" ht="18.75" customHeight="1">
      <c r="A31" s="284"/>
      <c r="B31" s="293"/>
      <c r="C31" s="298"/>
      <c r="D31" s="298"/>
      <c r="E31" s="298"/>
      <c r="F31" s="298"/>
      <c r="G31" s="298"/>
      <c r="H31" s="298"/>
      <c r="I31" s="298"/>
      <c r="J31" s="298"/>
      <c r="K31" s="307"/>
      <c r="L31" s="338" t="s">
        <v>69</v>
      </c>
      <c r="M31" s="356"/>
      <c r="N31" s="356" t="s">
        <v>441</v>
      </c>
      <c r="O31" s="356"/>
      <c r="P31" s="356"/>
      <c r="Q31" s="356"/>
      <c r="R31" s="356"/>
      <c r="S31" s="356"/>
      <c r="T31" s="356" t="s">
        <v>444</v>
      </c>
      <c r="U31" s="356"/>
      <c r="V31" s="356"/>
      <c r="W31" s="356"/>
      <c r="X31" s="356"/>
      <c r="Y31" s="356"/>
      <c r="Z31" s="356"/>
      <c r="AA31" s="356"/>
      <c r="AB31" s="356"/>
      <c r="AC31" s="397">
        <f>入力シート!D29</f>
        <v>0</v>
      </c>
      <c r="AD31" s="403"/>
      <c r="AE31" s="403"/>
      <c r="AF31" s="403"/>
      <c r="AG31" s="403"/>
      <c r="AH31" s="403"/>
      <c r="AI31" s="403"/>
      <c r="AJ31" s="403"/>
      <c r="AK31" s="356"/>
      <c r="AL31" s="424" t="s">
        <v>294</v>
      </c>
    </row>
    <row r="32" spans="1:58" ht="18.75" customHeight="1">
      <c r="A32" s="285"/>
      <c r="B32" s="294"/>
      <c r="C32" s="300"/>
      <c r="D32" s="300"/>
      <c r="E32" s="300"/>
      <c r="F32" s="300"/>
      <c r="G32" s="300"/>
      <c r="H32" s="300"/>
      <c r="I32" s="300"/>
      <c r="J32" s="300"/>
      <c r="K32" s="323"/>
      <c r="L32" s="339"/>
      <c r="M32" s="357"/>
      <c r="N32" s="357"/>
      <c r="O32" s="357"/>
      <c r="P32" s="357"/>
      <c r="Q32" s="357"/>
      <c r="R32" s="357"/>
      <c r="S32" s="357"/>
      <c r="T32" s="357" t="s">
        <v>446</v>
      </c>
      <c r="U32" s="357"/>
      <c r="V32" s="357"/>
      <c r="W32" s="357"/>
      <c r="X32" s="357"/>
      <c r="Y32" s="357"/>
      <c r="Z32" s="357"/>
      <c r="AA32" s="357"/>
      <c r="AB32" s="357"/>
      <c r="AC32" s="398">
        <f>入力シート!D30</f>
        <v>0</v>
      </c>
      <c r="AD32" s="398"/>
      <c r="AE32" s="398"/>
      <c r="AF32" s="398"/>
      <c r="AG32" s="411">
        <f>入力シート!D31</f>
        <v>0</v>
      </c>
      <c r="AH32" s="412"/>
      <c r="AI32" s="412"/>
      <c r="AJ32" s="412"/>
      <c r="AK32" s="357"/>
      <c r="AL32" s="421" t="s">
        <v>294</v>
      </c>
    </row>
    <row r="33" spans="1:38" ht="22.5" customHeight="1">
      <c r="A33" s="280" t="s">
        <v>60</v>
      </c>
      <c r="B33" s="292"/>
      <c r="C33" s="299" t="s">
        <v>260</v>
      </c>
      <c r="D33" s="299"/>
      <c r="E33" s="299"/>
      <c r="F33" s="299"/>
      <c r="G33" s="299"/>
      <c r="H33" s="299"/>
      <c r="I33" s="299"/>
      <c r="J33" s="299"/>
      <c r="K33" s="322"/>
      <c r="L33" s="340" t="s">
        <v>21</v>
      </c>
      <c r="M33" s="355"/>
      <c r="N33" s="355"/>
      <c r="O33" s="366"/>
      <c r="P33" s="366"/>
      <c r="Q33" s="366"/>
      <c r="R33" s="366"/>
      <c r="S33" s="366"/>
      <c r="T33" s="366"/>
      <c r="U33" s="366" t="s">
        <v>149</v>
      </c>
      <c r="V33" s="379" t="str">
        <f>IF(入力シート!P28="","",YEAR(入力シート!P28)-2018)</f>
        <v/>
      </c>
      <c r="W33" s="379"/>
      <c r="X33" s="379"/>
      <c r="Y33" s="379"/>
      <c r="Z33" s="355" t="s">
        <v>89</v>
      </c>
      <c r="AA33" s="379" t="str">
        <f>IF(入力シート!P28="","",MONTH(入力シート!P28))</f>
        <v/>
      </c>
      <c r="AB33" s="379"/>
      <c r="AC33" s="379"/>
      <c r="AD33" s="379"/>
      <c r="AE33" s="355" t="s">
        <v>285</v>
      </c>
      <c r="AF33" s="379" t="str">
        <f>IF(入力シート!P28="","",DAY(入力シート!P28))</f>
        <v/>
      </c>
      <c r="AG33" s="379"/>
      <c r="AH33" s="379"/>
      <c r="AI33" s="379"/>
      <c r="AJ33" s="355" t="s">
        <v>92</v>
      </c>
      <c r="AK33" s="355"/>
      <c r="AL33" s="425"/>
    </row>
    <row r="34" spans="1:38" ht="22.5" customHeight="1">
      <c r="A34" s="285"/>
      <c r="B34" s="294"/>
      <c r="C34" s="302" t="s">
        <v>259</v>
      </c>
      <c r="D34" s="302"/>
      <c r="E34" s="302"/>
      <c r="F34" s="302"/>
      <c r="G34" s="302"/>
      <c r="H34" s="302"/>
      <c r="I34" s="302"/>
      <c r="J34" s="302"/>
      <c r="K34" s="324"/>
      <c r="L34" s="339" t="s">
        <v>87</v>
      </c>
      <c r="M34" s="357"/>
      <c r="N34" s="357"/>
      <c r="O34" s="367"/>
      <c r="P34" s="367"/>
      <c r="Q34" s="367"/>
      <c r="R34" s="367"/>
      <c r="S34" s="367"/>
      <c r="T34" s="367"/>
      <c r="U34" s="367" t="s">
        <v>149</v>
      </c>
      <c r="V34" s="380" t="str">
        <f>IF(入力シート!P29="","",YEAR(入力シート!P29)-2018)</f>
        <v/>
      </c>
      <c r="W34" s="380"/>
      <c r="X34" s="380"/>
      <c r="Y34" s="380"/>
      <c r="Z34" s="357" t="s">
        <v>89</v>
      </c>
      <c r="AA34" s="380" t="str">
        <f>IF(入力シート!P29="","",MONTH(入力シート!P29))</f>
        <v/>
      </c>
      <c r="AB34" s="380"/>
      <c r="AC34" s="380"/>
      <c r="AD34" s="380"/>
      <c r="AE34" s="357" t="s">
        <v>285</v>
      </c>
      <c r="AF34" s="380" t="str">
        <f>IF(入力シート!P29="","",DAY(入力シート!P29))</f>
        <v/>
      </c>
      <c r="AG34" s="380"/>
      <c r="AH34" s="380"/>
      <c r="AI34" s="380"/>
      <c r="AJ34" s="357" t="s">
        <v>92</v>
      </c>
      <c r="AK34" s="357"/>
      <c r="AL34" s="426"/>
    </row>
    <row r="35" spans="1:38" ht="31.5" customHeight="1">
      <c r="A35" s="283" t="s">
        <v>404</v>
      </c>
      <c r="B35" s="291"/>
      <c r="C35" s="301" t="s">
        <v>42</v>
      </c>
      <c r="D35" s="301"/>
      <c r="E35" s="301"/>
      <c r="F35" s="301"/>
      <c r="G35" s="301"/>
      <c r="H35" s="301"/>
      <c r="I35" s="301"/>
      <c r="J35" s="301"/>
      <c r="K35" s="321"/>
      <c r="L35" s="341">
        <f>入力シート!$D$34</f>
        <v>0</v>
      </c>
      <c r="M35" s="358"/>
      <c r="N35" s="358"/>
      <c r="O35" s="358"/>
      <c r="P35" s="358"/>
      <c r="Q35" s="358"/>
      <c r="R35" s="358"/>
      <c r="S35" s="358"/>
      <c r="T35" s="358"/>
      <c r="U35" s="358"/>
      <c r="V35" s="358"/>
      <c r="W35" s="358"/>
      <c r="X35" s="358"/>
      <c r="Y35" s="387"/>
      <c r="Z35" s="390" t="s">
        <v>97</v>
      </c>
      <c r="AA35" s="392"/>
      <c r="AB35" s="392"/>
      <c r="AC35" s="399"/>
      <c r="AD35" s="400" t="str">
        <f>IF(入力シート!F36="選択","",入力シート!D36&amp;"知事（"&amp;入力シート!F36&amp;入力シート!G36&amp;"）第"&amp;入力シート!I36&amp;"号")</f>
        <v/>
      </c>
      <c r="AE35" s="407"/>
      <c r="AF35" s="407"/>
      <c r="AG35" s="407"/>
      <c r="AH35" s="407"/>
      <c r="AI35" s="407"/>
      <c r="AJ35" s="407"/>
      <c r="AK35" s="407"/>
      <c r="AL35" s="418"/>
    </row>
    <row r="36" spans="1:38" ht="18" customHeight="1">
      <c r="A36" s="280" t="s">
        <v>405</v>
      </c>
      <c r="B36" s="288"/>
      <c r="C36" s="303" t="s">
        <v>85</v>
      </c>
      <c r="D36" s="303"/>
      <c r="E36" s="303"/>
      <c r="F36" s="303"/>
      <c r="G36" s="303"/>
      <c r="H36" s="303"/>
      <c r="I36" s="303"/>
      <c r="J36" s="303"/>
      <c r="K36" s="325"/>
      <c r="L36" s="342" t="s">
        <v>413</v>
      </c>
      <c r="M36" s="359"/>
      <c r="N36" s="363">
        <f>入力シート!E37</f>
        <v>0</v>
      </c>
      <c r="O36" s="368"/>
      <c r="P36" s="368"/>
      <c r="Q36" s="368"/>
      <c r="R36" s="368"/>
      <c r="S36" s="368"/>
      <c r="T36" s="368">
        <f>入力シート!E40</f>
        <v>0</v>
      </c>
      <c r="U36" s="368"/>
      <c r="V36" s="368"/>
      <c r="W36" s="368"/>
      <c r="X36" s="368"/>
      <c r="Y36" s="388"/>
      <c r="Z36" s="379" t="s">
        <v>57</v>
      </c>
      <c r="AA36" s="379"/>
      <c r="AB36" s="379"/>
      <c r="AC36" s="379"/>
      <c r="AD36" s="404">
        <f>入力シート!I37</f>
        <v>0</v>
      </c>
      <c r="AE36" s="368"/>
      <c r="AF36" s="368"/>
      <c r="AG36" s="368"/>
      <c r="AH36" s="368"/>
      <c r="AI36" s="413">
        <f>入力シート!I40</f>
        <v>0</v>
      </c>
      <c r="AJ36" s="368"/>
      <c r="AK36" s="368"/>
      <c r="AL36" s="427"/>
    </row>
    <row r="37" spans="1:38" ht="18" customHeight="1">
      <c r="A37" s="281"/>
      <c r="B37" s="289"/>
      <c r="C37" s="304"/>
      <c r="D37" s="304"/>
      <c r="E37" s="304"/>
      <c r="F37" s="304"/>
      <c r="G37" s="304"/>
      <c r="H37" s="304"/>
      <c r="I37" s="304"/>
      <c r="J37" s="304"/>
      <c r="K37" s="326"/>
      <c r="L37" s="342"/>
      <c r="M37" s="359"/>
      <c r="N37" s="329">
        <f>入力シート!E38</f>
        <v>0</v>
      </c>
      <c r="O37" s="347"/>
      <c r="P37" s="347"/>
      <c r="Q37" s="347"/>
      <c r="R37" s="347"/>
      <c r="S37" s="347"/>
      <c r="T37" s="347">
        <f>入力シート!E41</f>
        <v>0</v>
      </c>
      <c r="U37" s="347"/>
      <c r="V37" s="347"/>
      <c r="W37" s="347"/>
      <c r="X37" s="347"/>
      <c r="Y37" s="389"/>
      <c r="Z37" s="391"/>
      <c r="AA37" s="391"/>
      <c r="AB37" s="391"/>
      <c r="AC37" s="391"/>
      <c r="AD37" s="405">
        <f>入力シート!I38</f>
        <v>0</v>
      </c>
      <c r="AE37" s="347"/>
      <c r="AF37" s="347"/>
      <c r="AG37" s="347"/>
      <c r="AH37" s="347"/>
      <c r="AI37" s="414">
        <f>入力シート!I41</f>
        <v>0</v>
      </c>
      <c r="AJ37" s="347"/>
      <c r="AK37" s="347"/>
      <c r="AL37" s="416"/>
    </row>
    <row r="38" spans="1:38" ht="18" customHeight="1">
      <c r="A38" s="281"/>
      <c r="B38" s="289"/>
      <c r="C38" s="304"/>
      <c r="D38" s="304"/>
      <c r="E38" s="304"/>
      <c r="F38" s="304"/>
      <c r="G38" s="304"/>
      <c r="H38" s="304"/>
      <c r="I38" s="304"/>
      <c r="J38" s="304"/>
      <c r="K38" s="326"/>
      <c r="L38" s="342"/>
      <c r="M38" s="359"/>
      <c r="N38" s="329">
        <f>入力シート!E39</f>
        <v>0</v>
      </c>
      <c r="O38" s="347"/>
      <c r="P38" s="347"/>
      <c r="Q38" s="347"/>
      <c r="R38" s="347"/>
      <c r="S38" s="347"/>
      <c r="T38" s="347">
        <f>入力シート!E42</f>
        <v>0</v>
      </c>
      <c r="U38" s="347"/>
      <c r="V38" s="347"/>
      <c r="W38" s="347"/>
      <c r="X38" s="347"/>
      <c r="Y38" s="389"/>
      <c r="Z38" s="391"/>
      <c r="AA38" s="391"/>
      <c r="AB38" s="391"/>
      <c r="AC38" s="391"/>
      <c r="AD38" s="405">
        <f>入力シート!I39</f>
        <v>0</v>
      </c>
      <c r="AE38" s="347"/>
      <c r="AF38" s="347"/>
      <c r="AG38" s="347"/>
      <c r="AH38" s="347"/>
      <c r="AI38" s="414">
        <f>入力シート!I42</f>
        <v>0</v>
      </c>
      <c r="AJ38" s="347"/>
      <c r="AK38" s="347"/>
      <c r="AL38" s="416"/>
    </row>
    <row r="39" spans="1:38" ht="16.5" customHeight="1">
      <c r="A39" s="280" t="s">
        <v>200</v>
      </c>
      <c r="B39" s="292"/>
      <c r="C39" s="299" t="s">
        <v>59</v>
      </c>
      <c r="D39" s="299"/>
      <c r="E39" s="299"/>
      <c r="F39" s="299"/>
      <c r="G39" s="299"/>
      <c r="H39" s="299"/>
      <c r="I39" s="299"/>
      <c r="J39" s="299"/>
      <c r="K39" s="322"/>
      <c r="L39" s="343" t="s">
        <v>652</v>
      </c>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425"/>
    </row>
    <row r="40" spans="1:38" ht="16.5" customHeight="1">
      <c r="A40" s="284"/>
      <c r="B40" s="293"/>
      <c r="C40" s="298"/>
      <c r="D40" s="298"/>
      <c r="E40" s="298"/>
      <c r="F40" s="298"/>
      <c r="G40" s="298"/>
      <c r="H40" s="298"/>
      <c r="I40" s="298"/>
      <c r="J40" s="298"/>
      <c r="K40" s="307"/>
      <c r="L40" s="344"/>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428"/>
    </row>
    <row r="41" spans="1:38" ht="16.5" customHeight="1">
      <c r="A41" s="284"/>
      <c r="B41" s="293"/>
      <c r="C41" s="298"/>
      <c r="D41" s="298"/>
      <c r="E41" s="298"/>
      <c r="F41" s="298"/>
      <c r="G41" s="298"/>
      <c r="H41" s="298"/>
      <c r="I41" s="298"/>
      <c r="J41" s="298"/>
      <c r="K41" s="307"/>
      <c r="L41" s="344"/>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428"/>
    </row>
    <row r="42" spans="1:38" ht="16.5" customHeight="1">
      <c r="A42" s="284"/>
      <c r="B42" s="293"/>
      <c r="C42" s="298"/>
      <c r="D42" s="298"/>
      <c r="E42" s="298"/>
      <c r="F42" s="298"/>
      <c r="G42" s="298"/>
      <c r="H42" s="298"/>
      <c r="I42" s="298"/>
      <c r="J42" s="298"/>
      <c r="K42" s="307"/>
      <c r="L42" s="344"/>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428"/>
    </row>
    <row r="43" spans="1:38" ht="16.5" customHeight="1">
      <c r="A43" s="284"/>
      <c r="B43" s="293"/>
      <c r="C43" s="298"/>
      <c r="D43" s="298"/>
      <c r="E43" s="298"/>
      <c r="F43" s="298"/>
      <c r="G43" s="298"/>
      <c r="H43" s="298"/>
      <c r="I43" s="298"/>
      <c r="J43" s="298"/>
      <c r="K43" s="307"/>
      <c r="L43" s="344"/>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428"/>
    </row>
    <row r="44" spans="1:38" ht="16.5" customHeight="1">
      <c r="A44" s="284"/>
      <c r="B44" s="293"/>
      <c r="C44" s="298"/>
      <c r="D44" s="298"/>
      <c r="E44" s="298"/>
      <c r="F44" s="298"/>
      <c r="G44" s="298"/>
      <c r="H44" s="298"/>
      <c r="I44" s="298"/>
      <c r="J44" s="298"/>
      <c r="K44" s="307"/>
      <c r="L44" s="344"/>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428"/>
    </row>
    <row r="45" spans="1:38" ht="16.5" customHeight="1">
      <c r="A45" s="284"/>
      <c r="B45" s="293"/>
      <c r="C45" s="298"/>
      <c r="D45" s="298"/>
      <c r="E45" s="298"/>
      <c r="F45" s="298"/>
      <c r="G45" s="298"/>
      <c r="H45" s="298"/>
      <c r="I45" s="298"/>
      <c r="J45" s="298"/>
      <c r="K45" s="307"/>
      <c r="L45" s="344"/>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428"/>
    </row>
    <row r="46" spans="1:38" ht="16.5" customHeight="1">
      <c r="A46" s="284"/>
      <c r="B46" s="293"/>
      <c r="C46" s="298"/>
      <c r="D46" s="298"/>
      <c r="E46" s="298"/>
      <c r="F46" s="298"/>
      <c r="G46" s="298"/>
      <c r="H46" s="298"/>
      <c r="I46" s="298"/>
      <c r="J46" s="298"/>
      <c r="K46" s="307"/>
      <c r="L46" s="344"/>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428"/>
    </row>
    <row r="47" spans="1:38" ht="16.5" customHeight="1">
      <c r="A47" s="284"/>
      <c r="B47" s="293"/>
      <c r="C47" s="298"/>
      <c r="D47" s="298"/>
      <c r="E47" s="298"/>
      <c r="F47" s="298"/>
      <c r="G47" s="298"/>
      <c r="H47" s="298"/>
      <c r="I47" s="298"/>
      <c r="J47" s="298"/>
      <c r="K47" s="307"/>
      <c r="L47" s="344"/>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428"/>
    </row>
    <row r="48" spans="1:38" ht="16.5" customHeight="1">
      <c r="A48" s="284"/>
      <c r="B48" s="293"/>
      <c r="C48" s="298"/>
      <c r="D48" s="298"/>
      <c r="E48" s="298"/>
      <c r="F48" s="298"/>
      <c r="G48" s="298"/>
      <c r="H48" s="298"/>
      <c r="I48" s="298"/>
      <c r="J48" s="298"/>
      <c r="K48" s="307"/>
      <c r="L48" s="344"/>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428"/>
    </row>
    <row r="49" spans="1:38" ht="16.5" customHeight="1">
      <c r="A49" s="284"/>
      <c r="B49" s="293"/>
      <c r="C49" s="298"/>
      <c r="D49" s="298"/>
      <c r="E49" s="298"/>
      <c r="F49" s="298"/>
      <c r="G49" s="298"/>
      <c r="H49" s="298"/>
      <c r="I49" s="298"/>
      <c r="J49" s="298"/>
      <c r="K49" s="307"/>
      <c r="L49" s="344"/>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428"/>
    </row>
    <row r="50" spans="1:38" ht="16.5" customHeight="1">
      <c r="A50" s="284"/>
      <c r="B50" s="293"/>
      <c r="C50" s="298"/>
      <c r="D50" s="298"/>
      <c r="E50" s="298"/>
      <c r="F50" s="298"/>
      <c r="G50" s="298"/>
      <c r="H50" s="298"/>
      <c r="I50" s="298"/>
      <c r="J50" s="298"/>
      <c r="K50" s="307"/>
      <c r="L50" s="344"/>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428"/>
    </row>
    <row r="51" spans="1:38" ht="16.5" customHeight="1">
      <c r="A51" s="286"/>
      <c r="B51" s="295"/>
      <c r="C51" s="305"/>
      <c r="D51" s="305"/>
      <c r="E51" s="305"/>
      <c r="F51" s="305"/>
      <c r="G51" s="305"/>
      <c r="H51" s="305"/>
      <c r="I51" s="305"/>
      <c r="J51" s="305"/>
      <c r="K51" s="327"/>
      <c r="L51" s="345"/>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429"/>
    </row>
    <row r="52" spans="1:38">
      <c r="AL52" s="430"/>
    </row>
  </sheetData>
  <mergeCells count="78">
    <mergeCell ref="AA2:AB2"/>
    <mergeCell ref="AC2:AD2"/>
    <mergeCell ref="AF2:AG2"/>
    <mergeCell ref="AI2:AJ2"/>
    <mergeCell ref="A5:J5"/>
    <mergeCell ref="Y7:AL7"/>
    <mergeCell ref="Y8:AL8"/>
    <mergeCell ref="Y9:AK9"/>
    <mergeCell ref="A12:AL12"/>
    <mergeCell ref="D15:E15"/>
    <mergeCell ref="G15:AJ15"/>
    <mergeCell ref="C16:AJ16"/>
    <mergeCell ref="A19:AL19"/>
    <mergeCell ref="A21:B21"/>
    <mergeCell ref="C21:K21"/>
    <mergeCell ref="L21:AL21"/>
    <mergeCell ref="V24:AC24"/>
    <mergeCell ref="AD24:AL24"/>
    <mergeCell ref="V25:AC25"/>
    <mergeCell ref="AD25:AL25"/>
    <mergeCell ref="S26:W26"/>
    <mergeCell ref="O27:U27"/>
    <mergeCell ref="W27:AC27"/>
    <mergeCell ref="AE27:AL27"/>
    <mergeCell ref="O28:T28"/>
    <mergeCell ref="W28:AB28"/>
    <mergeCell ref="AE28:AK28"/>
    <mergeCell ref="A29:B29"/>
    <mergeCell ref="C29:K29"/>
    <mergeCell ref="AC30:AJ30"/>
    <mergeCell ref="AC31:AJ31"/>
    <mergeCell ref="AC32:AF32"/>
    <mergeCell ref="AG32:AJ32"/>
    <mergeCell ref="C33:K33"/>
    <mergeCell ref="V33:Y33"/>
    <mergeCell ref="AA33:AD33"/>
    <mergeCell ref="AF33:AI33"/>
    <mergeCell ref="C34:K34"/>
    <mergeCell ref="V34:Y34"/>
    <mergeCell ref="AA34:AD34"/>
    <mergeCell ref="AF34:AI34"/>
    <mergeCell ref="A35:B35"/>
    <mergeCell ref="C35:K35"/>
    <mergeCell ref="L35:Y35"/>
    <mergeCell ref="Z35:AC35"/>
    <mergeCell ref="AD35:AL35"/>
    <mergeCell ref="N36:S36"/>
    <mergeCell ref="T36:Y36"/>
    <mergeCell ref="AD36:AH36"/>
    <mergeCell ref="AI36:AL36"/>
    <mergeCell ref="N37:S37"/>
    <mergeCell ref="T37:Y37"/>
    <mergeCell ref="AD37:AH37"/>
    <mergeCell ref="AI37:AL37"/>
    <mergeCell ref="N38:S38"/>
    <mergeCell ref="T38:Y38"/>
    <mergeCell ref="AD38:AH38"/>
    <mergeCell ref="AI38:AL38"/>
    <mergeCell ref="A22:B25"/>
    <mergeCell ref="C22:G25"/>
    <mergeCell ref="H22:K23"/>
    <mergeCell ref="L22:AL23"/>
    <mergeCell ref="H24:K25"/>
    <mergeCell ref="L24:Q25"/>
    <mergeCell ref="R24:U25"/>
    <mergeCell ref="A26:B28"/>
    <mergeCell ref="C26:K28"/>
    <mergeCell ref="L27:M28"/>
    <mergeCell ref="A30:B32"/>
    <mergeCell ref="C30:K32"/>
    <mergeCell ref="A33:B34"/>
    <mergeCell ref="A36:B38"/>
    <mergeCell ref="C36:K38"/>
    <mergeCell ref="L36:M38"/>
    <mergeCell ref="Z36:AC38"/>
    <mergeCell ref="A39:B51"/>
    <mergeCell ref="C39:K51"/>
    <mergeCell ref="L39:AL51"/>
  </mergeCells>
  <phoneticPr fontId="3"/>
  <printOptions horizontalCentered="1" verticalCentered="1"/>
  <pageMargins left="0.78740157480314965" right="0.39370078740157483" top="0.19685039370078741" bottom="0.19685039370078741" header="0.51181102362204722" footer="0.19685039370078741"/>
  <pageSetup paperSize="9" scale="96" fitToWidth="1" fitToHeight="1" orientation="portrait" usePrinterDefaults="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2">
    <tabColor theme="9"/>
  </sheetPr>
  <dimension ref="A1:AL116"/>
  <sheetViews>
    <sheetView showZeros="0" view="pageBreakPreview" zoomScaleSheetLayoutView="100" workbookViewId="0">
      <selection sqref="A1:AJ1"/>
    </sheetView>
  </sheetViews>
  <sheetFormatPr defaultRowHeight="13.5"/>
  <cols>
    <col min="1" max="37" width="2.5" style="275" customWidth="1"/>
    <col min="38" max="16384" width="9" style="275" customWidth="1"/>
  </cols>
  <sheetData>
    <row r="1" spans="1:38" ht="25.5">
      <c r="A1" s="432" t="s">
        <v>173</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row>
    <row r="2" spans="1:38" s="431" customFormat="1" ht="24" customHeight="1">
      <c r="A2" s="433"/>
    </row>
    <row r="3" spans="1:38" s="431" customFormat="1" ht="24" customHeight="1">
      <c r="A3" s="431" t="s">
        <v>465</v>
      </c>
      <c r="C3" s="437"/>
      <c r="N3" s="447">
        <f>入力シート!$D$6</f>
        <v>0</v>
      </c>
      <c r="O3" s="447"/>
      <c r="P3" s="447"/>
      <c r="Q3" s="447"/>
      <c r="R3" s="447"/>
      <c r="S3" s="447"/>
      <c r="T3" s="447"/>
      <c r="U3" s="447"/>
      <c r="V3" s="447"/>
      <c r="W3" s="447"/>
      <c r="AG3" s="453" t="s">
        <v>178</v>
      </c>
    </row>
    <row r="4" spans="1:38" s="431" customFormat="1" ht="24" customHeight="1">
      <c r="B4" s="431" t="s">
        <v>281</v>
      </c>
      <c r="N4" s="447">
        <f>入力シート!D34</f>
        <v>0</v>
      </c>
      <c r="O4" s="447"/>
      <c r="P4" s="447"/>
      <c r="Q4" s="447"/>
      <c r="R4" s="447"/>
      <c r="S4" s="447"/>
      <c r="T4" s="447"/>
      <c r="U4" s="447"/>
      <c r="V4" s="447"/>
      <c r="W4" s="447"/>
      <c r="AG4" s="453" t="s">
        <v>180</v>
      </c>
    </row>
    <row r="5" spans="1:38" s="431" customFormat="1" ht="24" customHeight="1">
      <c r="B5" s="431" t="s">
        <v>464</v>
      </c>
      <c r="D5" s="441"/>
      <c r="E5" s="441"/>
      <c r="F5" s="441"/>
      <c r="G5" s="441"/>
      <c r="H5" s="441"/>
      <c r="I5" s="441"/>
      <c r="J5" s="441"/>
    </row>
    <row r="6" spans="1:38" s="431" customFormat="1" ht="24" customHeight="1">
      <c r="B6" s="431" t="s">
        <v>361</v>
      </c>
      <c r="C6" s="438"/>
      <c r="D6" s="438"/>
      <c r="E6" s="438"/>
      <c r="F6" s="438"/>
      <c r="G6" s="438"/>
      <c r="H6" s="438"/>
      <c r="I6" s="438"/>
      <c r="J6" s="438"/>
    </row>
    <row r="7" spans="1:38" s="431" customFormat="1" ht="24" customHeight="1">
      <c r="B7" s="431" t="s">
        <v>4</v>
      </c>
      <c r="C7" s="438"/>
      <c r="D7" s="438"/>
      <c r="E7" s="438"/>
      <c r="F7" s="438"/>
      <c r="G7" s="438"/>
      <c r="H7" s="438"/>
      <c r="I7" s="438"/>
      <c r="J7" s="438"/>
    </row>
    <row r="8" spans="1:38" s="431" customFormat="1" ht="24" customHeight="1">
      <c r="A8" s="431" t="s">
        <v>468</v>
      </c>
    </row>
    <row r="9" spans="1:38" s="431" customFormat="1" ht="24" customHeight="1">
      <c r="B9" s="435" t="s">
        <v>473</v>
      </c>
      <c r="C9" s="435"/>
      <c r="D9" s="435"/>
      <c r="E9" s="435"/>
      <c r="F9" s="435"/>
      <c r="G9" s="435"/>
      <c r="H9" s="435"/>
      <c r="I9" s="435"/>
      <c r="J9" s="448">
        <f>入力シート!D7</f>
        <v>0</v>
      </c>
      <c r="K9" s="448"/>
      <c r="L9" s="448"/>
      <c r="M9" s="448"/>
      <c r="N9" s="448"/>
      <c r="O9" s="448"/>
      <c r="P9" s="448"/>
      <c r="Q9" s="448"/>
      <c r="R9" s="448"/>
      <c r="S9" s="448"/>
      <c r="T9" s="448"/>
      <c r="U9" s="448"/>
      <c r="V9" s="448"/>
      <c r="W9" s="448"/>
      <c r="X9" s="448"/>
      <c r="Y9" s="448"/>
      <c r="Z9" s="448"/>
      <c r="AA9" s="448"/>
      <c r="AB9" s="448"/>
      <c r="AC9" s="448"/>
      <c r="AD9" s="448"/>
      <c r="AE9" s="448"/>
      <c r="AF9" s="448"/>
    </row>
    <row r="10" spans="1:38" s="431" customFormat="1" ht="24" customHeight="1">
      <c r="B10" s="435" t="s">
        <v>474</v>
      </c>
      <c r="C10" s="435"/>
      <c r="D10" s="435"/>
      <c r="E10" s="435"/>
      <c r="F10" s="435"/>
      <c r="G10" s="435"/>
      <c r="H10" s="435"/>
      <c r="I10" s="435"/>
      <c r="J10" s="431" t="s">
        <v>185</v>
      </c>
      <c r="L10" s="449" t="str">
        <f>IF(入力シート!E43="","",YEAR(入力シート!E43)-2018)</f>
        <v/>
      </c>
      <c r="M10" s="449"/>
      <c r="N10" s="431" t="s">
        <v>89</v>
      </c>
      <c r="O10" s="449" t="str">
        <f>IF(入力シート!E43="","",MONTH(入力シート!E43))</f>
        <v/>
      </c>
      <c r="P10" s="449"/>
      <c r="Q10" s="431" t="s">
        <v>236</v>
      </c>
      <c r="R10" s="449" t="str">
        <f>IF(入力シート!E43="","",DAY(入力シート!E43))</f>
        <v/>
      </c>
      <c r="S10" s="449"/>
      <c r="T10" s="431" t="s">
        <v>476</v>
      </c>
      <c r="X10" s="449" t="str">
        <f>IF(入力シート!H43="","",YEAR(入力シート!H43)-2018)</f>
        <v/>
      </c>
      <c r="Y10" s="449"/>
      <c r="Z10" s="431" t="s">
        <v>89</v>
      </c>
      <c r="AA10" s="449" t="str">
        <f>IF(入力シート!H43="","",MONTH(入力シート!H43))</f>
        <v/>
      </c>
      <c r="AB10" s="449"/>
      <c r="AC10" s="431" t="s">
        <v>236</v>
      </c>
      <c r="AD10" s="449" t="str">
        <f>IF(入力シート!H43="","",DAY(入力シート!H43))</f>
        <v/>
      </c>
      <c r="AE10" s="449"/>
      <c r="AF10" s="431" t="s">
        <v>36</v>
      </c>
      <c r="AL10" s="455"/>
    </row>
    <row r="11" spans="1:38" s="431" customFormat="1" ht="24" customHeight="1">
      <c r="B11" s="435" t="s">
        <v>331</v>
      </c>
      <c r="C11" s="435"/>
      <c r="D11" s="435"/>
      <c r="E11" s="435"/>
      <c r="F11" s="435"/>
      <c r="G11" s="435"/>
      <c r="H11" s="435"/>
      <c r="I11" s="435"/>
      <c r="J11" s="447">
        <f>入力シート!D8</f>
        <v>0</v>
      </c>
      <c r="K11" s="447"/>
      <c r="L11" s="447"/>
      <c r="M11" s="447"/>
      <c r="N11" s="447"/>
      <c r="O11" s="447"/>
      <c r="P11" s="447"/>
      <c r="Q11" s="447"/>
      <c r="R11" s="447"/>
      <c r="S11" s="447"/>
      <c r="T11" s="447"/>
      <c r="U11" s="447"/>
      <c r="V11" s="447"/>
      <c r="W11" s="447"/>
      <c r="X11" s="447"/>
      <c r="Y11" s="447"/>
      <c r="Z11" s="447"/>
      <c r="AA11" s="447"/>
      <c r="AB11" s="447"/>
      <c r="AC11" s="447"/>
      <c r="AD11" s="447"/>
      <c r="AE11" s="447"/>
      <c r="AF11" s="447"/>
    </row>
    <row r="12" spans="1:38" s="431" customFormat="1" ht="24" customHeight="1">
      <c r="D12" s="431" t="s">
        <v>406</v>
      </c>
    </row>
    <row r="13" spans="1:38" s="431" customFormat="1" ht="24" customHeight="1">
      <c r="C13" s="431" t="s">
        <v>175</v>
      </c>
    </row>
    <row r="14" spans="1:38" s="431" customFormat="1" ht="24" customHeight="1">
      <c r="C14" s="431" t="s">
        <v>477</v>
      </c>
    </row>
    <row r="15" spans="1:38" s="431" customFormat="1" ht="24" customHeight="1">
      <c r="C15" s="431" t="s">
        <v>479</v>
      </c>
    </row>
    <row r="16" spans="1:38" s="431" customFormat="1" ht="24" customHeight="1">
      <c r="C16" s="431" t="s">
        <v>480</v>
      </c>
    </row>
    <row r="17" spans="1:38" s="431" customFormat="1" ht="24" customHeight="1">
      <c r="C17" s="431" t="s">
        <v>190</v>
      </c>
    </row>
    <row r="18" spans="1:38" s="431" customFormat="1" ht="24" customHeight="1">
      <c r="C18" s="431" t="s">
        <v>481</v>
      </c>
    </row>
    <row r="19" spans="1:38" s="431" customFormat="1" ht="24" customHeight="1">
      <c r="B19" s="431" t="s">
        <v>438</v>
      </c>
    </row>
    <row r="20" spans="1:38" s="431" customFormat="1" ht="24" customHeight="1">
      <c r="E20" s="435" t="s">
        <v>456</v>
      </c>
      <c r="F20" s="435"/>
      <c r="G20" s="435"/>
      <c r="H20" s="435"/>
      <c r="I20" s="445"/>
      <c r="M20" s="452">
        <f>入力シート!D44</f>
        <v>0</v>
      </c>
      <c r="N20" s="452"/>
      <c r="O20" s="452"/>
      <c r="P20" s="452"/>
      <c r="Q20" s="452"/>
      <c r="R20" s="452"/>
      <c r="S20" s="452"/>
      <c r="T20" s="452"/>
      <c r="U20" s="431" t="s">
        <v>523</v>
      </c>
      <c r="AL20" s="455"/>
    </row>
    <row r="21" spans="1:38" s="431" customFormat="1" ht="24" customHeight="1">
      <c r="C21" s="439"/>
      <c r="E21" s="435" t="s">
        <v>457</v>
      </c>
      <c r="F21" s="435"/>
      <c r="G21" s="435"/>
      <c r="H21" s="435"/>
      <c r="I21" s="439"/>
      <c r="L21" s="439" t="s">
        <v>482</v>
      </c>
      <c r="Q21" s="431" t="s">
        <v>483</v>
      </c>
      <c r="W21" s="442">
        <f>入力シート!I45</f>
        <v>0</v>
      </c>
      <c r="X21" s="442"/>
      <c r="Y21" s="442"/>
      <c r="Z21" s="442"/>
      <c r="AA21" s="431" t="s">
        <v>27</v>
      </c>
      <c r="AL21" s="455"/>
    </row>
    <row r="22" spans="1:38" s="431" customFormat="1" ht="24" customHeight="1">
      <c r="A22" s="431" t="s">
        <v>181</v>
      </c>
      <c r="AL22" s="455"/>
    </row>
    <row r="23" spans="1:38" s="431" customFormat="1" ht="24" customHeight="1">
      <c r="B23" s="431" t="s">
        <v>231</v>
      </c>
    </row>
    <row r="24" spans="1:38" s="431" customFormat="1" ht="24" customHeight="1">
      <c r="B24" s="431" t="s">
        <v>194</v>
      </c>
    </row>
    <row r="25" spans="1:38" s="431" customFormat="1" ht="24" customHeight="1">
      <c r="A25" s="431" t="s">
        <v>395</v>
      </c>
    </row>
    <row r="26" spans="1:38" s="431" customFormat="1" ht="24" customHeight="1">
      <c r="A26" s="431" t="s">
        <v>393</v>
      </c>
      <c r="B26" s="436"/>
      <c r="C26" s="440">
        <f>入力シート!E37</f>
        <v>0</v>
      </c>
      <c r="D26" s="442"/>
      <c r="E26" s="442"/>
      <c r="F26" s="442"/>
      <c r="G26" s="440">
        <f>入力シート!E38</f>
        <v>0</v>
      </c>
      <c r="H26" s="442"/>
      <c r="I26" s="442"/>
      <c r="J26" s="442"/>
      <c r="K26" s="440">
        <f>入力シート!E39</f>
        <v>0</v>
      </c>
      <c r="L26" s="442"/>
      <c r="M26" s="442"/>
      <c r="N26" s="442"/>
      <c r="O26" s="440">
        <f>入力シート!E40</f>
        <v>0</v>
      </c>
      <c r="P26" s="442"/>
      <c r="Q26" s="442"/>
      <c r="R26" s="442"/>
      <c r="S26" s="440">
        <f>入力シート!E41</f>
        <v>0</v>
      </c>
      <c r="T26" s="442"/>
      <c r="U26" s="442"/>
      <c r="V26" s="442"/>
      <c r="W26" s="440">
        <f>入力シート!E42</f>
        <v>0</v>
      </c>
      <c r="X26" s="442"/>
      <c r="Y26" s="442"/>
      <c r="Z26" s="442"/>
      <c r="AA26" s="431" t="s">
        <v>398</v>
      </c>
    </row>
    <row r="27" spans="1:38" s="431" customFormat="1" ht="24" customHeight="1">
      <c r="B27" s="431" t="s">
        <v>272</v>
      </c>
    </row>
    <row r="28" spans="1:38" s="431" customFormat="1" ht="24" customHeight="1">
      <c r="B28" s="431" t="s">
        <v>154</v>
      </c>
    </row>
    <row r="29" spans="1:38" s="431" customFormat="1" ht="24" customHeight="1">
      <c r="A29" s="431" t="s">
        <v>469</v>
      </c>
    </row>
    <row r="30" spans="1:38" s="431" customFormat="1" ht="24" customHeight="1">
      <c r="B30" s="431" t="s">
        <v>24</v>
      </c>
    </row>
    <row r="31" spans="1:38" s="431" customFormat="1" ht="24" customHeight="1">
      <c r="A31" s="431" t="s">
        <v>124</v>
      </c>
    </row>
    <row r="32" spans="1:38" s="431" customFormat="1" ht="24" customHeight="1">
      <c r="B32" s="431" t="s">
        <v>485</v>
      </c>
    </row>
    <row r="33" spans="1:2" s="431" customFormat="1" ht="24" customHeight="1">
      <c r="B33" s="431" t="s">
        <v>261</v>
      </c>
    </row>
    <row r="34" spans="1:2" s="431" customFormat="1" ht="24" customHeight="1">
      <c r="A34" s="431" t="s">
        <v>470</v>
      </c>
    </row>
    <row r="35" spans="1:2" s="431" customFormat="1" ht="24" customHeight="1">
      <c r="B35" s="431" t="s">
        <v>188</v>
      </c>
    </row>
    <row r="36" spans="1:2" s="431" customFormat="1" ht="24" customHeight="1">
      <c r="A36" s="431" t="s">
        <v>383</v>
      </c>
    </row>
    <row r="37" spans="1:2" s="431" customFormat="1" ht="24" customHeight="1">
      <c r="B37" s="431" t="s">
        <v>269</v>
      </c>
    </row>
    <row r="38" spans="1:2" s="431" customFormat="1" ht="24" customHeight="1">
      <c r="B38" s="431" t="s">
        <v>486</v>
      </c>
    </row>
    <row r="39" spans="1:2" s="431" customFormat="1" ht="24" customHeight="1">
      <c r="A39" s="431" t="s">
        <v>15</v>
      </c>
    </row>
    <row r="40" spans="1:2" s="431" customFormat="1" ht="24" customHeight="1">
      <c r="B40" s="431" t="s">
        <v>488</v>
      </c>
    </row>
    <row r="41" spans="1:2" s="431" customFormat="1" ht="24" customHeight="1">
      <c r="A41" s="431" t="s">
        <v>472</v>
      </c>
    </row>
    <row r="42" spans="1:2" s="431" customFormat="1" ht="24" customHeight="1">
      <c r="B42" s="431" t="s">
        <v>216</v>
      </c>
    </row>
    <row r="43" spans="1:2" s="431" customFormat="1" ht="24" customHeight="1">
      <c r="B43" s="431" t="s">
        <v>168</v>
      </c>
    </row>
    <row r="44" spans="1:2" s="431" customFormat="1" ht="24" customHeight="1">
      <c r="A44" s="431" t="s">
        <v>357</v>
      </c>
    </row>
    <row r="45" spans="1:2" s="431" customFormat="1" ht="24" customHeight="1">
      <c r="B45" s="431" t="s">
        <v>489</v>
      </c>
    </row>
    <row r="46" spans="1:2" s="431" customFormat="1" ht="24" customHeight="1">
      <c r="B46" s="431" t="s">
        <v>490</v>
      </c>
    </row>
    <row r="47" spans="1:2" s="431" customFormat="1" ht="24" customHeight="1">
      <c r="A47" s="431" t="s">
        <v>360</v>
      </c>
    </row>
    <row r="48" spans="1:2" s="431" customFormat="1" ht="24" customHeight="1">
      <c r="B48" s="431" t="s">
        <v>333</v>
      </c>
    </row>
    <row r="49" spans="1:2" s="431" customFormat="1" ht="24" customHeight="1">
      <c r="B49" s="431" t="s">
        <v>492</v>
      </c>
    </row>
    <row r="50" spans="1:2" s="431" customFormat="1" ht="24" customHeight="1">
      <c r="A50" s="431" t="s">
        <v>363</v>
      </c>
    </row>
    <row r="51" spans="1:2" s="431" customFormat="1" ht="24" customHeight="1">
      <c r="B51" s="431" t="s">
        <v>495</v>
      </c>
    </row>
    <row r="52" spans="1:2" s="431" customFormat="1" ht="24" customHeight="1">
      <c r="A52" s="431" t="s">
        <v>345</v>
      </c>
    </row>
    <row r="53" spans="1:2" s="431" customFormat="1" ht="24" customHeight="1">
      <c r="B53" s="431" t="s">
        <v>466</v>
      </c>
    </row>
    <row r="54" spans="1:2" s="431" customFormat="1" ht="24" customHeight="1">
      <c r="A54" s="431" t="s">
        <v>184</v>
      </c>
    </row>
    <row r="55" spans="1:2" s="431" customFormat="1" ht="24" customHeight="1">
      <c r="B55" s="431" t="s">
        <v>29</v>
      </c>
    </row>
    <row r="56" spans="1:2" s="431" customFormat="1" ht="24" customHeight="1">
      <c r="B56" s="431" t="s">
        <v>496</v>
      </c>
    </row>
    <row r="57" spans="1:2" s="431" customFormat="1" ht="24" customHeight="1">
      <c r="B57" s="431" t="s">
        <v>225</v>
      </c>
    </row>
    <row r="58" spans="1:2" s="431" customFormat="1" ht="24" customHeight="1">
      <c r="A58" s="431" t="s">
        <v>189</v>
      </c>
    </row>
    <row r="59" spans="1:2" s="431" customFormat="1" ht="24" customHeight="1">
      <c r="B59" s="431" t="s">
        <v>498</v>
      </c>
    </row>
    <row r="60" spans="1:2" s="431" customFormat="1" ht="24" customHeight="1">
      <c r="A60" s="431" t="s">
        <v>365</v>
      </c>
    </row>
    <row r="61" spans="1:2" s="431" customFormat="1" ht="24" customHeight="1">
      <c r="B61" s="431" t="s">
        <v>217</v>
      </c>
    </row>
    <row r="62" spans="1:2" s="431" customFormat="1" ht="24" customHeight="1">
      <c r="A62" s="431" t="s">
        <v>267</v>
      </c>
    </row>
    <row r="63" spans="1:2" s="431" customFormat="1" ht="24" customHeight="1">
      <c r="B63" s="431" t="s">
        <v>499</v>
      </c>
    </row>
    <row r="64" spans="1:2" s="431" customFormat="1" ht="24" customHeight="1">
      <c r="A64" s="431" t="s">
        <v>191</v>
      </c>
    </row>
    <row r="65" spans="1:2" s="431" customFormat="1" ht="24" customHeight="1">
      <c r="A65" s="431" t="s">
        <v>193</v>
      </c>
    </row>
    <row r="66" spans="1:2" s="431" customFormat="1" ht="24" customHeight="1">
      <c r="A66" s="431" t="s">
        <v>195</v>
      </c>
    </row>
    <row r="67" spans="1:2" s="431" customFormat="1" ht="24" customHeight="1">
      <c r="A67" s="431" t="s">
        <v>196</v>
      </c>
    </row>
    <row r="68" spans="1:2" s="431" customFormat="1" ht="24" customHeight="1">
      <c r="A68" s="431" t="s">
        <v>202</v>
      </c>
    </row>
    <row r="69" spans="1:2" s="431" customFormat="1" ht="24" customHeight="1">
      <c r="B69" s="431" t="s">
        <v>322</v>
      </c>
    </row>
    <row r="70" spans="1:2" s="431" customFormat="1" ht="24" customHeight="1">
      <c r="B70" s="431" t="s">
        <v>501</v>
      </c>
    </row>
    <row r="71" spans="1:2" s="431" customFormat="1" ht="24" customHeight="1">
      <c r="A71" s="431" t="s">
        <v>339</v>
      </c>
    </row>
    <row r="72" spans="1:2" s="431" customFormat="1" ht="24" customHeight="1">
      <c r="B72" s="431" t="s">
        <v>506</v>
      </c>
    </row>
    <row r="73" spans="1:2" s="431" customFormat="1" ht="24" customHeight="1">
      <c r="A73" s="431" t="s">
        <v>20</v>
      </c>
    </row>
    <row r="74" spans="1:2" s="431" customFormat="1" ht="24" customHeight="1">
      <c r="B74" s="431" t="s">
        <v>504</v>
      </c>
    </row>
    <row r="75" spans="1:2" s="431" customFormat="1" ht="24" customHeight="1">
      <c r="B75" s="431" t="s">
        <v>505</v>
      </c>
    </row>
    <row r="76" spans="1:2" s="431" customFormat="1" ht="24" customHeight="1">
      <c r="A76" s="431" t="s">
        <v>367</v>
      </c>
    </row>
    <row r="77" spans="1:2" s="431" customFormat="1" ht="24" customHeight="1">
      <c r="B77" s="431" t="s">
        <v>508</v>
      </c>
    </row>
    <row r="78" spans="1:2" s="431" customFormat="1" ht="24" customHeight="1">
      <c r="A78" s="431" t="s">
        <v>203</v>
      </c>
    </row>
    <row r="79" spans="1:2" s="431" customFormat="1" ht="24" customHeight="1">
      <c r="A79" s="431" t="s">
        <v>151</v>
      </c>
    </row>
    <row r="80" spans="1:2" s="431" customFormat="1" ht="24" customHeight="1">
      <c r="A80" s="431" t="s">
        <v>369</v>
      </c>
    </row>
    <row r="81" spans="1:38" s="431" customFormat="1" ht="24" customHeight="1">
      <c r="A81" s="431" t="s">
        <v>146</v>
      </c>
    </row>
    <row r="82" spans="1:38" s="431" customFormat="1" ht="24" customHeight="1">
      <c r="A82" s="434" t="s">
        <v>206</v>
      </c>
    </row>
    <row r="83" spans="1:38" s="431" customFormat="1" ht="24" customHeight="1">
      <c r="A83" s="431" t="s">
        <v>208</v>
      </c>
    </row>
    <row r="84" spans="1:38" s="431" customFormat="1" ht="24" customHeight="1">
      <c r="A84" s="431" t="s">
        <v>18</v>
      </c>
    </row>
    <row r="85" spans="1:38" s="431" customFormat="1" ht="24" customHeight="1">
      <c r="A85" s="431" t="s">
        <v>211</v>
      </c>
    </row>
    <row r="86" spans="1:38" s="431" customFormat="1" ht="24" customHeight="1">
      <c r="A86" s="431" t="s">
        <v>182</v>
      </c>
    </row>
    <row r="87" spans="1:38" s="431" customFormat="1" ht="24" customHeight="1">
      <c r="A87" s="431" t="s">
        <v>372</v>
      </c>
    </row>
    <row r="88" spans="1:38" s="431" customFormat="1" ht="24" customHeight="1">
      <c r="B88" s="431" t="s">
        <v>509</v>
      </c>
    </row>
    <row r="89" spans="1:38" s="431" customFormat="1" ht="24" customHeight="1">
      <c r="B89" s="431" t="s">
        <v>510</v>
      </c>
      <c r="AA89" s="454">
        <f>入力シート!F46</f>
        <v>0</v>
      </c>
      <c r="AB89" s="449"/>
      <c r="AC89" s="449"/>
      <c r="AD89" s="431" t="s">
        <v>220</v>
      </c>
      <c r="AL89" s="455"/>
    </row>
    <row r="90" spans="1:38" s="431" customFormat="1" ht="24" customHeight="1">
      <c r="B90" s="431" t="s">
        <v>201</v>
      </c>
    </row>
    <row r="91" spans="1:38" s="431" customFormat="1" ht="24" customHeight="1">
      <c r="A91" s="431" t="s">
        <v>213</v>
      </c>
    </row>
    <row r="92" spans="1:38" s="431" customFormat="1" ht="24" customHeight="1">
      <c r="B92" s="431" t="s">
        <v>308</v>
      </c>
      <c r="AE92" s="454">
        <f>入力シート!F47</f>
        <v>0</v>
      </c>
      <c r="AF92" s="449"/>
      <c r="AL92" s="455"/>
    </row>
    <row r="93" spans="1:38" s="431" customFormat="1" ht="24" customHeight="1">
      <c r="B93" s="431" t="s">
        <v>511</v>
      </c>
    </row>
    <row r="94" spans="1:38" s="431" customFormat="1" ht="24" customHeight="1">
      <c r="A94" s="431" t="s">
        <v>114</v>
      </c>
    </row>
    <row r="95" spans="1:38" s="431" customFormat="1" ht="24" customHeight="1">
      <c r="B95" s="431" t="s">
        <v>513</v>
      </c>
    </row>
    <row r="96" spans="1:38" s="431" customFormat="1" ht="24" customHeight="1">
      <c r="B96" s="431" t="s">
        <v>512</v>
      </c>
    </row>
    <row r="97" spans="1:38" s="431" customFormat="1" ht="24" customHeight="1">
      <c r="A97" s="431" t="s">
        <v>183</v>
      </c>
    </row>
    <row r="98" spans="1:38" s="431" customFormat="1" ht="24" customHeight="1">
      <c r="A98" s="433"/>
    </row>
    <row r="99" spans="1:38" s="431" customFormat="1" ht="24" customHeight="1">
      <c r="V99" s="431" t="s">
        <v>185</v>
      </c>
      <c r="X99" s="449" t="str">
        <f>IF(入力シート!D48="","",YEAR(入力シート!D48)-2018)</f>
        <v/>
      </c>
      <c r="Y99" s="449"/>
      <c r="Z99" s="431" t="s">
        <v>89</v>
      </c>
      <c r="AA99" s="449" t="str">
        <f>IF(入力シート!D48="","",MONTH(入力シート!D48))</f>
        <v/>
      </c>
      <c r="AB99" s="449"/>
      <c r="AC99" s="431" t="s">
        <v>236</v>
      </c>
      <c r="AD99" s="449" t="str">
        <f>IF(入力シート!D48="","",DAY(入力シート!D48))</f>
        <v/>
      </c>
      <c r="AE99" s="449"/>
      <c r="AF99" s="431" t="s">
        <v>36</v>
      </c>
      <c r="AL99" s="455"/>
    </row>
    <row r="100" spans="1:38" s="431" customFormat="1" ht="24" customHeight="1">
      <c r="A100" s="433"/>
      <c r="AL100" s="455"/>
    </row>
    <row r="101" spans="1:38" s="431" customFormat="1" ht="24" customHeight="1">
      <c r="A101" s="431" t="s">
        <v>514</v>
      </c>
      <c r="C101" s="431" t="s">
        <v>370</v>
      </c>
      <c r="H101" s="431" t="s">
        <v>19</v>
      </c>
      <c r="L101" s="450">
        <f>入力シート!D3</f>
        <v>0</v>
      </c>
      <c r="M101" s="450"/>
      <c r="N101" s="450"/>
      <c r="O101" s="450"/>
      <c r="P101" s="450"/>
      <c r="Q101" s="450"/>
      <c r="R101" s="450"/>
      <c r="S101" s="450"/>
      <c r="T101" s="450"/>
      <c r="U101" s="450"/>
      <c r="V101" s="450"/>
      <c r="W101" s="450"/>
      <c r="X101" s="450"/>
      <c r="Y101" s="450"/>
      <c r="Z101" s="450"/>
      <c r="AA101" s="450"/>
      <c r="AB101" s="450"/>
    </row>
    <row r="102" spans="1:38" s="431" customFormat="1" ht="24" customHeight="1">
      <c r="A102" s="433"/>
      <c r="L102" s="450">
        <f>入力シート!D4</f>
        <v>0</v>
      </c>
      <c r="M102" s="450"/>
      <c r="N102" s="450"/>
      <c r="O102" s="450"/>
      <c r="P102" s="450"/>
      <c r="Q102" s="450"/>
      <c r="R102" s="450"/>
      <c r="S102" s="450"/>
      <c r="T102" s="450"/>
      <c r="U102" s="450"/>
      <c r="V102" s="450"/>
      <c r="W102" s="450"/>
      <c r="X102" s="450"/>
      <c r="Y102" s="450"/>
      <c r="Z102" s="450"/>
      <c r="AA102" s="450"/>
      <c r="AB102" s="450"/>
    </row>
    <row r="103" spans="1:38" s="431" customFormat="1" ht="24" customHeight="1">
      <c r="H103" s="431" t="s">
        <v>17</v>
      </c>
      <c r="I103" s="446"/>
      <c r="L103" s="450">
        <f>入力シート!D6</f>
        <v>0</v>
      </c>
      <c r="M103" s="450"/>
      <c r="N103" s="450"/>
      <c r="O103" s="450"/>
      <c r="P103" s="450"/>
      <c r="Q103" s="450"/>
      <c r="R103" s="450"/>
      <c r="S103" s="450"/>
      <c r="T103" s="450"/>
      <c r="U103" s="450"/>
      <c r="V103" s="450"/>
      <c r="W103" s="450"/>
      <c r="X103" s="450"/>
      <c r="Y103" s="450"/>
      <c r="Z103" s="450"/>
      <c r="AA103" s="450"/>
      <c r="AB103" s="450"/>
      <c r="AC103" s="446" t="s">
        <v>48</v>
      </c>
    </row>
    <row r="104" spans="1:38" s="431" customFormat="1" ht="24" customHeight="1">
      <c r="A104" s="433"/>
      <c r="D104" s="437"/>
      <c r="E104" s="437"/>
      <c r="F104" s="437"/>
      <c r="G104" s="437"/>
      <c r="L104" s="451"/>
      <c r="M104" s="451"/>
      <c r="N104" s="451"/>
      <c r="O104" s="451"/>
      <c r="P104" s="451"/>
      <c r="Q104" s="451"/>
      <c r="R104" s="451"/>
      <c r="S104" s="451"/>
      <c r="T104" s="451"/>
      <c r="U104" s="451"/>
      <c r="V104" s="451"/>
      <c r="W104" s="451"/>
      <c r="X104" s="451"/>
      <c r="Y104" s="451"/>
      <c r="Z104" s="451"/>
      <c r="AA104" s="451"/>
      <c r="AB104" s="451"/>
    </row>
    <row r="105" spans="1:38" s="431" customFormat="1" ht="24" customHeight="1">
      <c r="A105" s="433"/>
    </row>
    <row r="106" spans="1:38" s="431" customFormat="1" ht="24" customHeight="1">
      <c r="A106" s="433"/>
    </row>
    <row r="107" spans="1:38" s="431" customFormat="1" ht="24" customHeight="1">
      <c r="A107" s="431" t="s">
        <v>516</v>
      </c>
      <c r="C107" s="431" t="s">
        <v>250</v>
      </c>
      <c r="H107" s="431" t="s">
        <v>19</v>
      </c>
      <c r="L107" s="450">
        <f>入力シート!D32</f>
        <v>0</v>
      </c>
      <c r="M107" s="450"/>
      <c r="N107" s="450"/>
      <c r="O107" s="450"/>
      <c r="P107" s="450"/>
      <c r="Q107" s="450"/>
      <c r="R107" s="450"/>
      <c r="S107" s="450"/>
      <c r="T107" s="450"/>
      <c r="U107" s="450"/>
      <c r="V107" s="450"/>
      <c r="W107" s="450"/>
      <c r="X107" s="450"/>
      <c r="Y107" s="450"/>
      <c r="Z107" s="450"/>
      <c r="AA107" s="450"/>
      <c r="AB107" s="450"/>
    </row>
    <row r="108" spans="1:38" s="431" customFormat="1" ht="24" customHeight="1">
      <c r="A108" s="433"/>
      <c r="L108" s="450">
        <f>入力シート!D33</f>
        <v>0</v>
      </c>
      <c r="M108" s="450"/>
      <c r="N108" s="450"/>
      <c r="O108" s="450"/>
      <c r="P108" s="450"/>
      <c r="Q108" s="450"/>
      <c r="R108" s="450"/>
      <c r="S108" s="450"/>
      <c r="T108" s="450"/>
      <c r="U108" s="450"/>
      <c r="V108" s="450"/>
      <c r="W108" s="450"/>
      <c r="X108" s="450"/>
      <c r="Y108" s="450"/>
      <c r="Z108" s="450"/>
      <c r="AA108" s="450"/>
      <c r="AB108" s="450"/>
    </row>
    <row r="109" spans="1:38" s="431" customFormat="1" ht="24" customHeight="1">
      <c r="H109" s="431" t="s">
        <v>17</v>
      </c>
      <c r="I109" s="446"/>
      <c r="L109" s="450">
        <f>入力シート!D34</f>
        <v>0</v>
      </c>
      <c r="M109" s="450"/>
      <c r="N109" s="450"/>
      <c r="O109" s="450"/>
      <c r="P109" s="450"/>
      <c r="Q109" s="450"/>
      <c r="R109" s="450"/>
      <c r="S109" s="450"/>
      <c r="T109" s="450"/>
      <c r="U109" s="450"/>
      <c r="V109" s="450"/>
      <c r="W109" s="450"/>
      <c r="X109" s="450"/>
      <c r="Y109" s="450"/>
      <c r="Z109" s="450"/>
      <c r="AA109" s="450"/>
      <c r="AB109" s="450"/>
    </row>
    <row r="110" spans="1:38" s="431" customFormat="1" ht="24" customHeight="1">
      <c r="A110" s="433"/>
      <c r="D110" s="443"/>
      <c r="E110" s="443"/>
      <c r="F110" s="443"/>
      <c r="G110" s="443"/>
      <c r="L110" s="450">
        <f>入力シート!D35</f>
        <v>0</v>
      </c>
      <c r="M110" s="450"/>
      <c r="N110" s="450"/>
      <c r="O110" s="450"/>
      <c r="P110" s="450"/>
      <c r="Q110" s="450"/>
      <c r="R110" s="450"/>
      <c r="S110" s="450"/>
      <c r="T110" s="450"/>
      <c r="U110" s="450"/>
      <c r="V110" s="450"/>
      <c r="W110" s="450"/>
      <c r="X110" s="450"/>
      <c r="Y110" s="450"/>
      <c r="Z110" s="450"/>
      <c r="AA110" s="450"/>
      <c r="AB110" s="450"/>
      <c r="AC110" s="446" t="s">
        <v>48</v>
      </c>
    </row>
    <row r="111" spans="1:38" s="431" customFormat="1" ht="24" customHeight="1">
      <c r="A111" s="433"/>
    </row>
    <row r="112" spans="1:38" s="431" customFormat="1" ht="24" customHeight="1">
      <c r="I112" s="447"/>
      <c r="U112" s="453" t="s">
        <v>28</v>
      </c>
      <c r="V112" s="447" t="str">
        <f>IF(入力シート!$F$36="登",入力シート!D36&amp;"知事（"&amp;入力シート!F36&amp;入力シート!G36&amp;"）第"&amp;入力シート!I36&amp;"号","")</f>
        <v/>
      </c>
      <c r="W112" s="447"/>
      <c r="X112" s="447"/>
      <c r="Y112" s="447"/>
      <c r="Z112" s="447"/>
      <c r="AA112" s="447"/>
      <c r="AB112" s="447"/>
      <c r="AC112" s="447"/>
      <c r="AD112" s="447"/>
      <c r="AE112" s="447"/>
      <c r="AG112" s="431" t="s">
        <v>27</v>
      </c>
    </row>
    <row r="113" spans="1:33" s="431" customFormat="1" ht="24" customHeight="1">
      <c r="A113" s="433"/>
    </row>
    <row r="114" spans="1:33" s="431" customFormat="1" ht="24" customHeight="1">
      <c r="I114" s="447"/>
      <c r="U114" s="453" t="s">
        <v>33</v>
      </c>
      <c r="V114" s="447" t="str">
        <f>IF(入力シート!$F$36="届",入力シート!D36&amp;"知事（"&amp;入力シート!F36&amp;入力シート!G36&amp;"）第"&amp;入力シート!I36&amp;"号","")</f>
        <v/>
      </c>
      <c r="W114" s="447"/>
      <c r="X114" s="447"/>
      <c r="Y114" s="447"/>
      <c r="Z114" s="447"/>
      <c r="AA114" s="447"/>
      <c r="AB114" s="447"/>
      <c r="AC114" s="447"/>
      <c r="AD114" s="447"/>
      <c r="AE114" s="447"/>
      <c r="AG114" s="431" t="s">
        <v>27</v>
      </c>
    </row>
    <row r="115" spans="1:33" ht="24" customHeight="1"/>
    <row r="116" spans="1:33" ht="24" customHeight="1">
      <c r="H116" s="444"/>
      <c r="I116" s="444"/>
    </row>
    <row r="117" spans="1:33" ht="24" customHeight="1"/>
    <row r="118" spans="1:33" ht="24" customHeight="1"/>
    <row r="119" spans="1:33" ht="24" customHeight="1"/>
    <row r="120" spans="1:33" ht="24" customHeight="1"/>
    <row r="121" spans="1:33" ht="24" customHeight="1"/>
    <row r="122" spans="1:33" ht="24" customHeight="1"/>
    <row r="123" spans="1:33" ht="24" customHeight="1"/>
    <row r="124" spans="1:33" ht="24" customHeight="1"/>
    <row r="125" spans="1:33" ht="24" customHeight="1"/>
    <row r="126" spans="1:33" ht="24" customHeight="1"/>
    <row r="127" spans="1:33" ht="24" customHeight="1"/>
    <row r="128" spans="1:33" ht="24" customHeight="1"/>
    <row r="129" ht="24" customHeight="1"/>
  </sheetData>
  <dataConsolidate link="1"/>
  <mergeCells count="39">
    <mergeCell ref="A1:AJ1"/>
    <mergeCell ref="N3:W3"/>
    <mergeCell ref="N4:W4"/>
    <mergeCell ref="B9:H9"/>
    <mergeCell ref="J9:AF9"/>
    <mergeCell ref="B10:H10"/>
    <mergeCell ref="L10:M10"/>
    <mergeCell ref="O10:P10"/>
    <mergeCell ref="R10:S10"/>
    <mergeCell ref="X10:Y10"/>
    <mergeCell ref="AA10:AB10"/>
    <mergeCell ref="AD10:AE10"/>
    <mergeCell ref="B11:H11"/>
    <mergeCell ref="J11:AF11"/>
    <mergeCell ref="E20:H20"/>
    <mergeCell ref="M20:T20"/>
    <mergeCell ref="E21:H21"/>
    <mergeCell ref="W21:Z21"/>
    <mergeCell ref="C26:F26"/>
    <mergeCell ref="G26:J26"/>
    <mergeCell ref="K26:N26"/>
    <mergeCell ref="O26:R26"/>
    <mergeCell ref="S26:V26"/>
    <mergeCell ref="W26:Z26"/>
    <mergeCell ref="AA89:AC89"/>
    <mergeCell ref="AE92:AF92"/>
    <mergeCell ref="X99:Y99"/>
    <mergeCell ref="AA99:AB99"/>
    <mergeCell ref="AD99:AE99"/>
    <mergeCell ref="L101:AB101"/>
    <mergeCell ref="L102:AB102"/>
    <mergeCell ref="L103:AB103"/>
    <mergeCell ref="L104:AB104"/>
    <mergeCell ref="L107:AB107"/>
    <mergeCell ref="L108:AB108"/>
    <mergeCell ref="L109:AB109"/>
    <mergeCell ref="L110:AB110"/>
    <mergeCell ref="V112:AE112"/>
    <mergeCell ref="V114:AE114"/>
  </mergeCells>
  <phoneticPr fontId="3"/>
  <printOptions horizontalCentered="1" verticalCentered="1"/>
  <pageMargins left="0.78740157480314965" right="0.39370078740157483" top="0.19685039370078741" bottom="0.19685039370078741" header="0.51181102362204722" footer="0.51181102362204722"/>
  <pageSetup paperSize="9" fitToWidth="1" fitToHeight="1" orientation="portrait" usePrinterDefaults="1" r:id="rId1"/>
  <headerFooter alignWithMargins="0"/>
  <rowBreaks count="3" manualBreakCount="3">
    <brk id="33" max="35" man="1"/>
    <brk id="65" max="35" man="1"/>
    <brk id="97"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 stopIfTrue="1" id="{9950F424-6857-4096-B90D-BB8342DD284E}">
            <xm:f>入力シート!$K$46=TRUE</xm:f>
            <x14:dxf>
              <font>
                <strike/>
              </font>
            </x14:dxf>
          </x14:cfRule>
          <xm:sqref>A87</xm:sqref>
        </x14:conditionalFormatting>
        <x14:conditionalFormatting xmlns:xm="http://schemas.microsoft.com/office/excel/2006/main">
          <x14:cfRule type="expression" priority="7" id="{2115D895-340A-40A6-AE74-8E72B06613C9}">
            <xm:f>入力シート!$K$46=TRUE</xm:f>
            <x14:dxf>
              <font>
                <strike/>
              </font>
            </x14:dxf>
          </x14:cfRule>
          <xm:sqref>B88</xm:sqref>
        </x14:conditionalFormatting>
        <x14:conditionalFormatting xmlns:xm="http://schemas.microsoft.com/office/excel/2006/main">
          <x14:cfRule type="expression" priority="6" id="{33E258D7-E756-448A-B64E-FBFB4F2DA930}">
            <xm:f>入力シート!$K$46=TRUE</xm:f>
            <x14:dxf>
              <font>
                <strike/>
              </font>
            </x14:dxf>
          </x14:cfRule>
          <xm:sqref>B89</xm:sqref>
        </x14:conditionalFormatting>
        <x14:conditionalFormatting xmlns:xm="http://schemas.microsoft.com/office/excel/2006/main">
          <x14:cfRule type="expression" priority="5" id="{F43A5394-B857-41E6-924B-E1183E972DE0}">
            <xm:f>入力シート!$K$46=TRUE</xm:f>
            <x14:dxf>
              <font>
                <strike/>
              </font>
            </x14:dxf>
          </x14:cfRule>
          <xm:sqref>AD89</xm:sqref>
        </x14:conditionalFormatting>
        <x14:conditionalFormatting xmlns:xm="http://schemas.microsoft.com/office/excel/2006/main">
          <x14:cfRule type="expression" priority="4" id="{A94BE88C-B6CE-47F5-A76D-3802AFA0043F}">
            <xm:f>入力シート!$K$46=TRUE</xm:f>
            <x14:dxf>
              <font>
                <strike/>
              </font>
            </x14:dxf>
          </x14:cfRule>
          <xm:sqref>B90</xm:sqref>
        </x14:conditionalFormatting>
        <x14:conditionalFormatting xmlns:xm="http://schemas.microsoft.com/office/excel/2006/main">
          <x14:cfRule type="expression" priority="3" id="{46E23BB0-400F-427C-88E8-9FB528653C7F}">
            <xm:f>入力シート!$K$47=TRUE</xm:f>
            <x14:dxf>
              <font>
                <strike/>
              </font>
            </x14:dxf>
          </x14:cfRule>
          <xm:sqref>A91</xm:sqref>
        </x14:conditionalFormatting>
        <x14:conditionalFormatting xmlns:xm="http://schemas.microsoft.com/office/excel/2006/main">
          <x14:cfRule type="expression" priority="2" id="{CA81D448-E3E4-4BFA-A59F-0100E3A404FC}">
            <xm:f>入力シート!$K$47=TRUE</xm:f>
            <x14:dxf>
              <font>
                <strike/>
              </font>
            </x14:dxf>
          </x14:cfRule>
          <xm:sqref>B92</xm:sqref>
        </x14:conditionalFormatting>
        <x14:conditionalFormatting xmlns:xm="http://schemas.microsoft.com/office/excel/2006/main">
          <x14:cfRule type="expression" priority="1" id="{C1373A67-4718-413C-ADDD-3B933F4F1226}">
            <xm:f>入力シート!$K$47=TRUE</xm:f>
            <x14:dxf>
              <font>
                <strike/>
              </font>
            </x14:dxf>
          </x14:cfRule>
          <xm:sqref>B93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tabColor theme="9"/>
    <pageSetUpPr fitToPage="1"/>
  </sheetPr>
  <dimension ref="A1:K45"/>
  <sheetViews>
    <sheetView view="pageBreakPreview" zoomScaleSheetLayoutView="100" workbookViewId="0">
      <selection activeCell="D6" sqref="D6"/>
    </sheetView>
  </sheetViews>
  <sheetFormatPr defaultRowHeight="20.100000000000001" customHeight="1"/>
  <cols>
    <col min="1" max="1" width="7.25" style="274" customWidth="1"/>
    <col min="2" max="9" width="9" style="274" customWidth="1"/>
    <col min="10" max="10" width="10.75" style="274" customWidth="1"/>
    <col min="11" max="16384" width="9" style="274" customWidth="1"/>
  </cols>
  <sheetData>
    <row r="1" spans="1:11" ht="20.100000000000001" customHeight="1">
      <c r="A1" s="456" t="s">
        <v>307</v>
      </c>
      <c r="B1" s="456"/>
      <c r="C1" s="456"/>
      <c r="D1" s="456"/>
      <c r="E1" s="456"/>
      <c r="F1" s="456"/>
      <c r="G1" s="456"/>
      <c r="H1" s="456"/>
      <c r="I1" s="456"/>
      <c r="J1" s="456"/>
    </row>
    <row r="2" spans="1:11" ht="20.100000000000001" customHeight="1">
      <c r="B2" s="462"/>
    </row>
    <row r="3" spans="1:11" ht="20.100000000000001" customHeight="1">
      <c r="B3" s="462"/>
    </row>
    <row r="4" spans="1:11" ht="20.100000000000001" customHeight="1">
      <c r="B4" s="462"/>
    </row>
    <row r="5" spans="1:11" ht="20.100000000000001" customHeight="1">
      <c r="A5" s="277" t="s">
        <v>687</v>
      </c>
      <c r="B5" s="277"/>
      <c r="C5" s="277"/>
      <c r="D5" s="277"/>
      <c r="E5" s="277"/>
      <c r="F5" s="277"/>
      <c r="G5" s="277"/>
      <c r="H5" s="277"/>
      <c r="I5" s="277"/>
      <c r="J5" s="277"/>
    </row>
    <row r="6" spans="1:11" ht="20.100000000000001" customHeight="1">
      <c r="B6" s="463"/>
    </row>
    <row r="7" spans="1:11" ht="20.100000000000001" customHeight="1">
      <c r="B7" s="453"/>
    </row>
    <row r="8" spans="1:11" ht="20.100000000000001" customHeight="1">
      <c r="B8" s="464"/>
      <c r="C8" s="464"/>
      <c r="D8" s="464"/>
      <c r="E8" s="464"/>
      <c r="H8" s="458" t="s">
        <v>478</v>
      </c>
      <c r="I8" s="464"/>
      <c r="J8" s="464"/>
      <c r="K8" s="464"/>
    </row>
    <row r="9" spans="1:11" ht="20.100000000000001" customHeight="1">
      <c r="B9" s="465"/>
      <c r="C9" s="467"/>
      <c r="D9" s="467"/>
      <c r="E9" s="467"/>
      <c r="F9" s="467"/>
      <c r="G9" s="467"/>
      <c r="H9" s="467"/>
      <c r="I9" s="467"/>
      <c r="J9" s="467"/>
    </row>
    <row r="10" spans="1:11" ht="20.100000000000001" customHeight="1">
      <c r="A10" s="457" t="s">
        <v>228</v>
      </c>
      <c r="B10" s="457"/>
      <c r="C10" s="458" t="s">
        <v>289</v>
      </c>
      <c r="D10" s="457"/>
      <c r="E10" s="457"/>
      <c r="F10" s="457"/>
      <c r="G10" s="457"/>
      <c r="H10" s="457"/>
      <c r="I10" s="457"/>
      <c r="J10" s="457"/>
    </row>
    <row r="11" spans="1:11" ht="20.100000000000001" customHeight="1">
      <c r="B11" s="453"/>
    </row>
    <row r="12" spans="1:11" ht="20.100000000000001" customHeight="1">
      <c r="B12" s="466"/>
    </row>
    <row r="13" spans="1:11" ht="20.100000000000001" customHeight="1">
      <c r="B13" s="466"/>
    </row>
    <row r="14" spans="1:11" ht="20.100000000000001" customHeight="1">
      <c r="A14" s="458" t="s">
        <v>688</v>
      </c>
      <c r="B14" s="458"/>
      <c r="C14" s="458"/>
      <c r="D14" s="458"/>
      <c r="E14" s="458"/>
      <c r="F14" s="458"/>
      <c r="G14" s="458"/>
      <c r="H14" s="458"/>
      <c r="I14" s="458"/>
      <c r="J14" s="458"/>
    </row>
    <row r="15" spans="1:11" ht="20.100000000000001" customHeight="1">
      <c r="A15" s="458" t="s">
        <v>309</v>
      </c>
      <c r="B15" s="458"/>
      <c r="C15" s="458"/>
      <c r="D15" s="458"/>
      <c r="E15" s="458"/>
      <c r="F15" s="458"/>
      <c r="G15" s="458"/>
      <c r="H15" s="458"/>
      <c r="I15" s="458"/>
      <c r="J15" s="458"/>
    </row>
    <row r="16" spans="1:11" ht="20.100000000000001" customHeight="1">
      <c r="A16" s="458" t="s">
        <v>689</v>
      </c>
      <c r="B16" s="458"/>
      <c r="C16" s="458"/>
      <c r="D16" s="458"/>
      <c r="E16" s="458"/>
      <c r="F16" s="458"/>
      <c r="G16" s="458"/>
      <c r="H16" s="458"/>
      <c r="I16" s="458"/>
      <c r="J16" s="458"/>
    </row>
    <row r="17" spans="1:10" ht="20.100000000000001" customHeight="1">
      <c r="A17" s="458" t="s">
        <v>43</v>
      </c>
      <c r="B17" s="466"/>
    </row>
    <row r="18" spans="1:10" ht="20.100000000000001" customHeight="1">
      <c r="A18" s="458" t="s">
        <v>690</v>
      </c>
      <c r="B18" s="466"/>
    </row>
    <row r="19" spans="1:10" ht="20.100000000000001" customHeight="1">
      <c r="A19" s="458"/>
      <c r="B19" s="466"/>
    </row>
    <row r="20" spans="1:10" ht="20.100000000000001" customHeight="1">
      <c r="A20" s="458"/>
      <c r="B20" s="466"/>
      <c r="F20" s="453" t="s">
        <v>118</v>
      </c>
    </row>
    <row r="21" spans="1:10" ht="20.100000000000001" customHeight="1">
      <c r="B21" s="458"/>
      <c r="C21" s="458"/>
      <c r="D21" s="458"/>
      <c r="F21" s="458"/>
      <c r="G21" s="458"/>
      <c r="H21" s="458"/>
      <c r="I21" s="458"/>
      <c r="J21" s="458"/>
    </row>
    <row r="22" spans="1:10" ht="20.100000000000001" customHeight="1">
      <c r="A22" s="459" t="s">
        <v>335</v>
      </c>
      <c r="B22" s="458" t="s">
        <v>278</v>
      </c>
      <c r="C22" s="458"/>
      <c r="D22" s="458"/>
      <c r="E22" s="458"/>
      <c r="F22" s="458"/>
      <c r="G22" s="458"/>
      <c r="H22" s="458"/>
      <c r="I22" s="458"/>
      <c r="J22" s="458"/>
    </row>
    <row r="23" spans="1:10" ht="20.100000000000001" customHeight="1">
      <c r="A23" s="458"/>
      <c r="B23" s="458" t="s">
        <v>630</v>
      </c>
      <c r="C23" s="458"/>
      <c r="D23" s="458"/>
      <c r="E23" s="458"/>
      <c r="F23" s="458"/>
      <c r="G23" s="458"/>
      <c r="H23" s="458"/>
      <c r="I23" s="458"/>
      <c r="J23" s="458"/>
    </row>
    <row r="24" spans="1:10" ht="20.100000000000001" customHeight="1">
      <c r="A24" s="458"/>
      <c r="B24" s="458" t="s">
        <v>691</v>
      </c>
      <c r="C24" s="458"/>
      <c r="D24" s="458"/>
      <c r="E24" s="458"/>
      <c r="F24" s="458"/>
      <c r="G24" s="458"/>
      <c r="H24" s="458"/>
      <c r="I24" s="458"/>
      <c r="J24" s="458"/>
    </row>
    <row r="25" spans="1:10" ht="20.100000000000001" customHeight="1">
      <c r="A25" s="458"/>
      <c r="B25" s="458" t="s">
        <v>686</v>
      </c>
      <c r="C25" s="458"/>
      <c r="D25" s="458"/>
      <c r="E25" s="458"/>
      <c r="F25" s="458"/>
      <c r="G25" s="458"/>
      <c r="H25" s="458"/>
      <c r="I25" s="458"/>
      <c r="J25" s="458"/>
    </row>
    <row r="26" spans="1:10" ht="20.100000000000001" customHeight="1">
      <c r="A26" s="459" t="s">
        <v>332</v>
      </c>
      <c r="B26" s="458" t="s">
        <v>280</v>
      </c>
      <c r="C26" s="458"/>
      <c r="D26" s="458"/>
      <c r="E26" s="458"/>
      <c r="F26" s="458"/>
      <c r="G26" s="458"/>
      <c r="H26" s="458"/>
      <c r="I26" s="458"/>
      <c r="J26" s="458"/>
    </row>
    <row r="27" spans="1:10" ht="20.100000000000001" customHeight="1">
      <c r="A27" s="459"/>
      <c r="B27" s="458" t="s">
        <v>518</v>
      </c>
      <c r="C27" s="458"/>
      <c r="D27" s="458"/>
      <c r="E27" s="458"/>
      <c r="F27" s="458"/>
      <c r="G27" s="458"/>
      <c r="H27" s="458"/>
      <c r="I27" s="458"/>
      <c r="J27" s="458"/>
    </row>
    <row r="28" spans="1:10" ht="20.100000000000001" customHeight="1">
      <c r="A28" s="458"/>
      <c r="H28" s="458"/>
      <c r="I28" s="458"/>
      <c r="J28" s="458"/>
    </row>
    <row r="29" spans="1:10" ht="20.100000000000001" customHeight="1">
      <c r="A29" s="459" t="s">
        <v>329</v>
      </c>
      <c r="B29" s="458" t="s">
        <v>648</v>
      </c>
      <c r="C29" s="458"/>
      <c r="D29" s="458"/>
      <c r="E29" s="458"/>
      <c r="F29" s="458"/>
      <c r="G29" s="458"/>
      <c r="H29" s="458"/>
      <c r="I29" s="458"/>
      <c r="J29" s="458"/>
    </row>
    <row r="30" spans="1:10" ht="20.100000000000001" customHeight="1">
      <c r="B30" s="458" t="s">
        <v>110</v>
      </c>
      <c r="C30" s="458"/>
      <c r="D30" s="458"/>
      <c r="E30" s="458"/>
      <c r="F30" s="458"/>
      <c r="G30" s="458"/>
      <c r="H30" s="458"/>
      <c r="I30" s="458"/>
      <c r="J30" s="458"/>
    </row>
    <row r="31" spans="1:10" ht="20.100000000000001" customHeight="1">
      <c r="A31" s="458"/>
      <c r="B31" s="458" t="s">
        <v>232</v>
      </c>
      <c r="C31" s="458"/>
      <c r="D31" s="458"/>
      <c r="E31" s="458"/>
      <c r="F31" s="458"/>
      <c r="G31" s="458"/>
      <c r="H31" s="458"/>
      <c r="I31" s="458"/>
      <c r="J31" s="458"/>
    </row>
    <row r="32" spans="1:10" ht="20.100000000000001" customHeight="1"/>
    <row r="33" spans="1:11" ht="20.100000000000001" customHeight="1">
      <c r="A33" s="459" t="s">
        <v>312</v>
      </c>
      <c r="B33" s="458" t="s">
        <v>314</v>
      </c>
      <c r="C33" s="458"/>
      <c r="D33" s="458"/>
      <c r="E33" s="458"/>
      <c r="F33" s="458"/>
      <c r="G33" s="458"/>
      <c r="H33" s="458"/>
      <c r="I33" s="458"/>
      <c r="J33" s="458"/>
      <c r="K33" s="458"/>
    </row>
    <row r="34" spans="1:11" ht="20.100000000000001" customHeight="1">
      <c r="A34" s="458"/>
      <c r="B34" s="458" t="s">
        <v>692</v>
      </c>
      <c r="C34" s="458"/>
      <c r="D34" s="458"/>
      <c r="E34" s="458"/>
      <c r="F34" s="458"/>
      <c r="G34" s="458"/>
      <c r="H34" s="458"/>
      <c r="I34" s="458"/>
      <c r="J34" s="458"/>
      <c r="K34" s="458"/>
    </row>
    <row r="35" spans="1:11" ht="20.100000000000001" customHeight="1">
      <c r="A35" s="458"/>
      <c r="B35" s="458"/>
      <c r="C35" s="458"/>
      <c r="D35" s="458"/>
      <c r="E35" s="458"/>
      <c r="F35" s="458"/>
      <c r="G35" s="458"/>
      <c r="H35" s="458"/>
      <c r="I35" s="458"/>
      <c r="J35" s="458"/>
      <c r="K35" s="458"/>
    </row>
    <row r="36" spans="1:11" ht="20.100000000000001" customHeight="1">
      <c r="A36" s="460" t="s">
        <v>255</v>
      </c>
      <c r="B36" s="458" t="s">
        <v>693</v>
      </c>
      <c r="C36" s="458"/>
      <c r="D36" s="458"/>
      <c r="E36" s="458"/>
      <c r="F36" s="458"/>
      <c r="G36" s="458"/>
      <c r="H36" s="458"/>
      <c r="I36" s="458"/>
      <c r="J36" s="458"/>
      <c r="K36" s="458"/>
    </row>
    <row r="37" spans="1:11" ht="20.100000000000001" customHeight="1">
      <c r="A37" s="458"/>
      <c r="B37" s="458" t="s">
        <v>694</v>
      </c>
      <c r="C37" s="458"/>
      <c r="D37" s="458"/>
      <c r="E37" s="458"/>
      <c r="F37" s="458"/>
      <c r="G37" s="458"/>
      <c r="H37" s="458"/>
      <c r="I37" s="458"/>
      <c r="J37" s="458"/>
      <c r="K37" s="458"/>
    </row>
    <row r="38" spans="1:11" ht="20.100000000000001" customHeight="1">
      <c r="A38" s="458"/>
      <c r="B38" s="458" t="s">
        <v>416</v>
      </c>
      <c r="C38" s="458"/>
      <c r="D38" s="458"/>
      <c r="E38" s="458"/>
      <c r="F38" s="458"/>
      <c r="G38" s="458"/>
      <c r="H38" s="458"/>
      <c r="I38" s="458"/>
      <c r="J38" s="458"/>
      <c r="K38" s="458"/>
    </row>
    <row r="39" spans="1:11" ht="20.100000000000001" customHeight="1">
      <c r="A39" s="458"/>
      <c r="B39" s="458"/>
      <c r="C39" s="458"/>
      <c r="D39" s="458"/>
      <c r="E39" s="458"/>
      <c r="F39" s="458"/>
      <c r="G39" s="458"/>
      <c r="H39" s="458"/>
      <c r="I39" s="458"/>
      <c r="J39" s="458"/>
    </row>
    <row r="40" spans="1:11" ht="20.100000000000001" customHeight="1">
      <c r="A40" s="461"/>
      <c r="B40" s="461"/>
      <c r="C40" s="461"/>
      <c r="E40" s="468" t="s">
        <v>14</v>
      </c>
      <c r="F40" s="470"/>
      <c r="G40" s="470"/>
      <c r="H40" s="470"/>
      <c r="I40" s="470"/>
      <c r="J40" s="470"/>
    </row>
    <row r="41" spans="1:11" ht="20.100000000000001" customHeight="1">
      <c r="A41" s="458"/>
      <c r="B41" s="458"/>
      <c r="C41" s="458"/>
      <c r="E41" s="458"/>
      <c r="F41" s="458"/>
      <c r="G41" s="458"/>
      <c r="H41" s="458"/>
      <c r="I41" s="458"/>
      <c r="J41" s="458"/>
    </row>
    <row r="42" spans="1:11" ht="20.100000000000001" customHeight="1">
      <c r="A42" s="458"/>
      <c r="B42" s="458"/>
      <c r="C42" s="458"/>
      <c r="E42" s="453" t="s">
        <v>249</v>
      </c>
      <c r="F42" s="470"/>
      <c r="G42" s="470"/>
      <c r="H42" s="470"/>
      <c r="I42" s="470"/>
      <c r="J42" s="471"/>
    </row>
    <row r="43" spans="1:11" ht="20.100000000000001" customHeight="1">
      <c r="A43" s="458"/>
      <c r="B43" s="458"/>
      <c r="C43" s="458"/>
      <c r="E43" s="458"/>
      <c r="F43" s="458"/>
      <c r="G43" s="458"/>
      <c r="H43" s="458"/>
      <c r="I43" s="458"/>
      <c r="J43" s="458"/>
    </row>
    <row r="44" spans="1:11" ht="20.100000000000001" customHeight="1">
      <c r="A44" s="458"/>
      <c r="B44" s="458"/>
      <c r="C44" s="458"/>
      <c r="E44" s="453" t="s">
        <v>315</v>
      </c>
      <c r="F44" s="470"/>
      <c r="G44" s="470"/>
      <c r="H44" s="470"/>
      <c r="I44" s="470"/>
      <c r="J44" s="470"/>
    </row>
    <row r="45" spans="1:11" ht="20.100000000000001" customHeight="1">
      <c r="A45" s="458"/>
      <c r="B45" s="458"/>
      <c r="C45" s="458"/>
      <c r="D45" s="458"/>
      <c r="E45" s="469"/>
      <c r="F45" s="458"/>
      <c r="G45" s="458"/>
      <c r="H45" s="458"/>
      <c r="I45" s="274" t="s">
        <v>695</v>
      </c>
      <c r="J45" s="458"/>
    </row>
  </sheetData>
  <mergeCells count="2">
    <mergeCell ref="A1:J1"/>
    <mergeCell ref="A5:J5"/>
  </mergeCells>
  <phoneticPr fontId="3"/>
  <printOptions horizontalCentered="1" verticalCentered="1"/>
  <pageMargins left="0.43307086614173218" right="0.23622047244094488" top="0" bottom="0" header="0.31496062992125984" footer="0.31496062992125984"/>
  <pageSetup paperSize="9" scale="9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tabColor rgb="FF0070C0"/>
    <pageSetUpPr fitToPage="1"/>
  </sheetPr>
  <dimension ref="A1:H55"/>
  <sheetViews>
    <sheetView view="pageBreakPreview" zoomScaleSheetLayoutView="100" workbookViewId="0">
      <selection sqref="A1:D1"/>
    </sheetView>
  </sheetViews>
  <sheetFormatPr defaultRowHeight="20.100000000000001" customHeight="1"/>
  <cols>
    <col min="1" max="1" width="3.5" style="472" customWidth="1"/>
    <col min="2" max="2" width="55.75" style="1" customWidth="1"/>
    <col min="3" max="3" width="25.75" style="472" customWidth="1"/>
    <col min="4" max="4" width="9" style="1" customWidth="1"/>
    <col min="5" max="7" width="9" style="1" hidden="1" customWidth="1"/>
    <col min="8" max="16384" width="9" style="1" customWidth="1"/>
  </cols>
  <sheetData>
    <row r="1" spans="1:8" ht="18.75" customHeight="1">
      <c r="A1" s="473" t="s">
        <v>634</v>
      </c>
      <c r="B1" s="473"/>
      <c r="C1" s="473"/>
      <c r="D1" s="473"/>
    </row>
    <row r="2" spans="1:8" ht="18.75" customHeight="1">
      <c r="B2" s="480" t="str">
        <f>F6&amp;G6&amp;"  "&amp;F7&amp;G7&amp;"（"&amp;F8&amp;G8&amp;"  "&amp;F9&amp;G9&amp;"  "&amp;F10&amp;G10&amp;"）"</f>
        <v>□新築  □転換（□撤去  □転用  □配管）</v>
      </c>
      <c r="C2" s="480"/>
      <c r="D2" s="480"/>
    </row>
    <row r="3" spans="1:8" ht="16.5" customHeight="1">
      <c r="A3" s="474" t="s">
        <v>389</v>
      </c>
      <c r="B3" s="481"/>
      <c r="F3" s="110"/>
      <c r="H3" s="110" t="s">
        <v>562</v>
      </c>
    </row>
    <row r="4" spans="1:8" ht="16.5" customHeight="1">
      <c r="A4" s="472" t="s">
        <v>209</v>
      </c>
      <c r="B4" s="1" t="s">
        <v>401</v>
      </c>
      <c r="F4" s="110"/>
    </row>
    <row r="5" spans="1:8" ht="16.5" customHeight="1">
      <c r="A5" s="472" t="s">
        <v>16</v>
      </c>
      <c r="B5" s="1" t="s">
        <v>388</v>
      </c>
    </row>
    <row r="6" spans="1:8" ht="16.5" customHeight="1">
      <c r="A6" s="472" t="s">
        <v>230</v>
      </c>
      <c r="B6" s="482" t="s">
        <v>660</v>
      </c>
      <c r="F6" s="1" t="str">
        <f>IF(入力シート!$I$2="新築","☑","□")</f>
        <v>□</v>
      </c>
      <c r="G6" s="1" t="s">
        <v>400</v>
      </c>
    </row>
    <row r="7" spans="1:8" ht="16.5" customHeight="1">
      <c r="A7" s="472" t="s">
        <v>166</v>
      </c>
      <c r="B7" s="1" t="s">
        <v>392</v>
      </c>
      <c r="F7" s="1" t="str">
        <f>IF(入力シート!$I$2="転換","☑","□")</f>
        <v>□</v>
      </c>
      <c r="G7" s="1" t="s">
        <v>284</v>
      </c>
    </row>
    <row r="8" spans="1:8" ht="16.5" customHeight="1">
      <c r="B8" s="1" t="s">
        <v>391</v>
      </c>
      <c r="F8" s="1" t="str">
        <f>IF(入力シート!$K$14=TRUE,"☑","□")</f>
        <v>□</v>
      </c>
      <c r="G8" s="1" t="s">
        <v>663</v>
      </c>
    </row>
    <row r="9" spans="1:8" ht="11.25" customHeight="1">
      <c r="F9" s="1" t="str">
        <f>IF(入力シート!$K$17=TRUE,"☑","□")</f>
        <v>□</v>
      </c>
      <c r="G9" s="1" t="s">
        <v>671</v>
      </c>
    </row>
    <row r="10" spans="1:8" ht="18.75" customHeight="1">
      <c r="A10" s="475" t="s">
        <v>387</v>
      </c>
      <c r="B10" s="483"/>
      <c r="C10" s="500" t="s">
        <v>638</v>
      </c>
      <c r="D10" s="514" t="s">
        <v>447</v>
      </c>
      <c r="F10" s="1" t="str">
        <f>IF(入力シート!$K$25=TRUE,"☑","□")</f>
        <v>□</v>
      </c>
      <c r="G10" s="1" t="s">
        <v>664</v>
      </c>
    </row>
    <row r="11" spans="1:8" ht="16.5" customHeight="1">
      <c r="A11" s="476">
        <v>1</v>
      </c>
      <c r="B11" s="1" t="s">
        <v>8</v>
      </c>
      <c r="C11" s="501" t="s">
        <v>186</v>
      </c>
      <c r="D11" s="476" t="s">
        <v>639</v>
      </c>
    </row>
    <row r="12" spans="1:8" ht="16.5" customHeight="1">
      <c r="A12" s="477"/>
      <c r="B12" s="484" t="s">
        <v>52</v>
      </c>
      <c r="C12" s="502"/>
      <c r="D12" s="477"/>
    </row>
    <row r="13" spans="1:8" ht="16.5" customHeight="1">
      <c r="A13" s="477">
        <v>2</v>
      </c>
      <c r="B13" s="485" t="s">
        <v>640</v>
      </c>
      <c r="C13" s="502" t="s">
        <v>103</v>
      </c>
      <c r="D13" s="477" t="s">
        <v>639</v>
      </c>
    </row>
    <row r="14" spans="1:8" ht="16.5" customHeight="1">
      <c r="A14" s="478">
        <v>3</v>
      </c>
      <c r="B14" s="486" t="s">
        <v>641</v>
      </c>
      <c r="C14" s="502" t="s">
        <v>103</v>
      </c>
      <c r="D14" s="478" t="s">
        <v>639</v>
      </c>
    </row>
    <row r="15" spans="1:8" ht="16.5" customHeight="1">
      <c r="A15" s="476">
        <v>4</v>
      </c>
      <c r="B15" s="487" t="s">
        <v>279</v>
      </c>
      <c r="C15" s="503"/>
      <c r="D15" s="515"/>
    </row>
    <row r="16" spans="1:8" ht="16.5" customHeight="1">
      <c r="A16" s="479"/>
      <c r="B16" s="488" t="s">
        <v>642</v>
      </c>
      <c r="C16" s="477" t="s">
        <v>139</v>
      </c>
      <c r="D16" s="477" t="s">
        <v>639</v>
      </c>
    </row>
    <row r="17" spans="1:4" ht="16.5" customHeight="1">
      <c r="A17" s="479"/>
      <c r="B17" s="489" t="s">
        <v>242</v>
      </c>
      <c r="C17" s="478" t="s">
        <v>139</v>
      </c>
      <c r="D17" s="478" t="s">
        <v>639</v>
      </c>
    </row>
    <row r="18" spans="1:4" ht="16.5" customHeight="1">
      <c r="A18" s="479"/>
      <c r="B18" s="487" t="s">
        <v>637</v>
      </c>
      <c r="C18" s="503"/>
      <c r="D18" s="515"/>
    </row>
    <row r="19" spans="1:4" ht="16.5" customHeight="1">
      <c r="A19" s="477"/>
      <c r="B19" s="485" t="s">
        <v>618</v>
      </c>
      <c r="C19" s="477" t="s">
        <v>643</v>
      </c>
      <c r="D19" s="477" t="s">
        <v>639</v>
      </c>
    </row>
    <row r="20" spans="1:4" ht="16.5" customHeight="1">
      <c r="A20" s="478">
        <v>5</v>
      </c>
      <c r="B20" s="486" t="s">
        <v>644</v>
      </c>
      <c r="C20" s="478" t="s">
        <v>645</v>
      </c>
      <c r="D20" s="478" t="s">
        <v>639</v>
      </c>
    </row>
    <row r="21" spans="1:4" ht="16.5" customHeight="1">
      <c r="A21" s="478">
        <v>6</v>
      </c>
      <c r="B21" s="486" t="s">
        <v>2</v>
      </c>
      <c r="C21" s="478" t="s">
        <v>538</v>
      </c>
      <c r="D21" s="478" t="s">
        <v>639</v>
      </c>
    </row>
    <row r="22" spans="1:4" ht="16.5" customHeight="1">
      <c r="A22" s="476">
        <v>7</v>
      </c>
      <c r="B22" s="490" t="s">
        <v>646</v>
      </c>
      <c r="C22" s="504" t="s">
        <v>286</v>
      </c>
      <c r="D22" s="476" t="s">
        <v>639</v>
      </c>
    </row>
    <row r="23" spans="1:4" ht="16.5" customHeight="1">
      <c r="A23" s="477"/>
      <c r="B23" s="491"/>
      <c r="C23" s="505"/>
      <c r="D23" s="477"/>
    </row>
    <row r="24" spans="1:4" ht="16.5" customHeight="1">
      <c r="A24" s="478">
        <v>8</v>
      </c>
      <c r="B24" s="486" t="s">
        <v>647</v>
      </c>
      <c r="C24" s="506" t="s">
        <v>649</v>
      </c>
      <c r="D24" s="478" t="s">
        <v>639</v>
      </c>
    </row>
    <row r="25" spans="1:4" ht="16.5" customHeight="1">
      <c r="A25" s="478">
        <v>9</v>
      </c>
      <c r="B25" s="486" t="s">
        <v>651</v>
      </c>
      <c r="C25" s="502" t="s">
        <v>103</v>
      </c>
      <c r="D25" s="478" t="s">
        <v>639</v>
      </c>
    </row>
    <row r="26" spans="1:4" ht="16.5" customHeight="1">
      <c r="A26" s="476">
        <v>10</v>
      </c>
      <c r="B26" s="492" t="s">
        <v>244</v>
      </c>
      <c r="C26" s="476" t="s">
        <v>139</v>
      </c>
      <c r="D26" s="476" t="s">
        <v>639</v>
      </c>
    </row>
    <row r="27" spans="1:4" ht="16.5" customHeight="1">
      <c r="A27" s="477"/>
      <c r="B27" s="484" t="s">
        <v>653</v>
      </c>
      <c r="C27" s="477"/>
      <c r="D27" s="477"/>
    </row>
    <row r="28" spans="1:4" ht="16.5" customHeight="1">
      <c r="A28" s="478">
        <v>11</v>
      </c>
      <c r="B28" s="486" t="s">
        <v>358</v>
      </c>
      <c r="C28" s="478" t="s">
        <v>224</v>
      </c>
      <c r="D28" s="478" t="s">
        <v>639</v>
      </c>
    </row>
    <row r="29" spans="1:4" ht="16.5" customHeight="1">
      <c r="A29" s="476">
        <v>12</v>
      </c>
      <c r="B29" s="493" t="s">
        <v>115</v>
      </c>
      <c r="C29" s="476" t="s">
        <v>224</v>
      </c>
      <c r="D29" s="476" t="s">
        <v>639</v>
      </c>
    </row>
    <row r="30" spans="1:4" ht="16.5" customHeight="1">
      <c r="A30" s="477"/>
      <c r="B30" s="494" t="s">
        <v>375</v>
      </c>
      <c r="C30" s="477"/>
      <c r="D30" s="477"/>
    </row>
    <row r="31" spans="1:4" ht="11.25" customHeight="1">
      <c r="C31" s="507"/>
      <c r="D31" s="482"/>
    </row>
    <row r="32" spans="1:4" ht="18.75" customHeight="1">
      <c r="A32" s="475" t="s">
        <v>239</v>
      </c>
      <c r="B32" s="495"/>
      <c r="C32" s="508"/>
      <c r="D32" s="516"/>
    </row>
    <row r="33" spans="1:4" ht="16.5" customHeight="1">
      <c r="A33" s="478">
        <v>1</v>
      </c>
      <c r="B33" s="496" t="s">
        <v>654</v>
      </c>
      <c r="C33" s="509"/>
      <c r="D33" s="517" t="s">
        <v>639</v>
      </c>
    </row>
    <row r="34" spans="1:4" ht="16.5" customHeight="1">
      <c r="A34" s="478">
        <v>2</v>
      </c>
      <c r="B34" s="496" t="s">
        <v>620</v>
      </c>
      <c r="C34" s="509"/>
      <c r="D34" s="517" t="s">
        <v>639</v>
      </c>
    </row>
    <row r="35" spans="1:4" ht="16.5" customHeight="1">
      <c r="A35" s="478">
        <v>3</v>
      </c>
      <c r="B35" s="496" t="s">
        <v>451</v>
      </c>
      <c r="C35" s="509"/>
      <c r="D35" s="517" t="s">
        <v>639</v>
      </c>
    </row>
    <row r="36" spans="1:4" ht="16.5" customHeight="1">
      <c r="A36" s="478">
        <v>4</v>
      </c>
      <c r="B36" s="496" t="s">
        <v>78</v>
      </c>
      <c r="C36" s="509"/>
      <c r="D36" s="517" t="s">
        <v>639</v>
      </c>
    </row>
    <row r="37" spans="1:4" ht="16.5" customHeight="1">
      <c r="A37" s="478">
        <v>5</v>
      </c>
      <c r="B37" s="496" t="s">
        <v>303</v>
      </c>
      <c r="C37" s="509"/>
      <c r="D37" s="517" t="s">
        <v>639</v>
      </c>
    </row>
    <row r="38" spans="1:4" ht="16.5" customHeight="1">
      <c r="A38" s="478">
        <v>6</v>
      </c>
      <c r="B38" s="496" t="s">
        <v>655</v>
      </c>
      <c r="C38" s="509"/>
      <c r="D38" s="517" t="s">
        <v>639</v>
      </c>
    </row>
    <row r="39" spans="1:4" ht="16.5" customHeight="1">
      <c r="A39" s="478">
        <v>7</v>
      </c>
      <c r="B39" s="496" t="s">
        <v>656</v>
      </c>
      <c r="C39" s="509"/>
      <c r="D39" s="517" t="s">
        <v>639</v>
      </c>
    </row>
    <row r="40" spans="1:4" ht="16.5" customHeight="1">
      <c r="A40" s="478">
        <v>8</v>
      </c>
      <c r="B40" s="496" t="s">
        <v>198</v>
      </c>
      <c r="C40" s="509"/>
      <c r="D40" s="517" t="s">
        <v>639</v>
      </c>
    </row>
    <row r="41" spans="1:4" ht="11.25" customHeight="1">
      <c r="C41" s="507"/>
      <c r="D41" s="482"/>
    </row>
    <row r="42" spans="1:4" ht="18.75" customHeight="1">
      <c r="A42" s="475" t="s">
        <v>443</v>
      </c>
      <c r="B42" s="495"/>
      <c r="C42" s="508"/>
      <c r="D42" s="516"/>
    </row>
    <row r="43" spans="1:4" ht="16.5" customHeight="1">
      <c r="A43" s="478">
        <v>1</v>
      </c>
      <c r="B43" s="496" t="s">
        <v>654</v>
      </c>
      <c r="C43" s="509"/>
      <c r="D43" s="517" t="s">
        <v>639</v>
      </c>
    </row>
    <row r="44" spans="1:4" ht="16.5" customHeight="1">
      <c r="A44" s="478">
        <v>2</v>
      </c>
      <c r="B44" s="496" t="s">
        <v>673</v>
      </c>
      <c r="C44" s="509"/>
      <c r="D44" s="517" t="s">
        <v>639</v>
      </c>
    </row>
    <row r="45" spans="1:4" ht="16.5" customHeight="1">
      <c r="A45" s="478">
        <v>3</v>
      </c>
      <c r="B45" s="496" t="s">
        <v>672</v>
      </c>
      <c r="C45" s="509"/>
      <c r="D45" s="517" t="s">
        <v>639</v>
      </c>
    </row>
    <row r="46" spans="1:4" ht="16.5" customHeight="1">
      <c r="A46" s="478">
        <v>4</v>
      </c>
      <c r="B46" s="496" t="s">
        <v>199</v>
      </c>
      <c r="C46" s="509"/>
      <c r="D46" s="517" t="s">
        <v>639</v>
      </c>
    </row>
    <row r="47" spans="1:4" ht="16.5" customHeight="1">
      <c r="A47" s="478">
        <v>5</v>
      </c>
      <c r="B47" s="496" t="s">
        <v>674</v>
      </c>
      <c r="C47" s="509"/>
      <c r="D47" s="517" t="s">
        <v>639</v>
      </c>
    </row>
    <row r="48" spans="1:4" ht="16.5" customHeight="1">
      <c r="A48" s="478">
        <v>6</v>
      </c>
      <c r="B48" s="496" t="s">
        <v>614</v>
      </c>
      <c r="C48" s="509"/>
      <c r="D48" s="517" t="s">
        <v>639</v>
      </c>
    </row>
    <row r="49" spans="1:4" ht="16.5" customHeight="1">
      <c r="A49" s="478">
        <v>7</v>
      </c>
      <c r="B49" s="496" t="s">
        <v>656</v>
      </c>
      <c r="C49" s="509"/>
      <c r="D49" s="517" t="s">
        <v>639</v>
      </c>
    </row>
    <row r="50" spans="1:4" ht="16.5" customHeight="1">
      <c r="A50" s="478">
        <v>8</v>
      </c>
      <c r="B50" s="496" t="s">
        <v>198</v>
      </c>
      <c r="C50" s="509"/>
      <c r="D50" s="517" t="s">
        <v>639</v>
      </c>
    </row>
    <row r="51" spans="1:4" ht="11.25" customHeight="1">
      <c r="C51" s="507"/>
      <c r="D51" s="482"/>
    </row>
    <row r="52" spans="1:4" ht="18.75" customHeight="1">
      <c r="A52" s="475" t="s">
        <v>31</v>
      </c>
      <c r="B52" s="495"/>
      <c r="C52" s="510"/>
      <c r="D52" s="509"/>
    </row>
    <row r="53" spans="1:4" ht="16.5" customHeight="1">
      <c r="A53" s="476">
        <v>1</v>
      </c>
      <c r="B53" s="497" t="s">
        <v>91</v>
      </c>
      <c r="C53" s="511"/>
      <c r="D53" s="517" t="s">
        <v>639</v>
      </c>
    </row>
    <row r="54" spans="1:4" ht="16.5" customHeight="1">
      <c r="A54" s="479"/>
      <c r="B54" s="498" t="s">
        <v>661</v>
      </c>
      <c r="C54" s="512"/>
      <c r="D54" s="517" t="s">
        <v>639</v>
      </c>
    </row>
    <row r="55" spans="1:4" ht="16.5" customHeight="1">
      <c r="A55" s="477"/>
      <c r="B55" s="499" t="s">
        <v>138</v>
      </c>
      <c r="C55" s="513"/>
      <c r="D55" s="517" t="s">
        <v>639</v>
      </c>
    </row>
  </sheetData>
  <mergeCells count="23">
    <mergeCell ref="A1:D1"/>
    <mergeCell ref="B2:D2"/>
    <mergeCell ref="A10:B10"/>
    <mergeCell ref="B15:D15"/>
    <mergeCell ref="B18:D18"/>
    <mergeCell ref="A32:B32"/>
    <mergeCell ref="A42:B42"/>
    <mergeCell ref="A52:B52"/>
    <mergeCell ref="C52:D52"/>
    <mergeCell ref="A11:A12"/>
    <mergeCell ref="C11:C12"/>
    <mergeCell ref="D11:D12"/>
    <mergeCell ref="A15:A19"/>
    <mergeCell ref="A22:A23"/>
    <mergeCell ref="B22:B23"/>
    <mergeCell ref="C22:C23"/>
    <mergeCell ref="D22:D23"/>
    <mergeCell ref="A26:A27"/>
    <mergeCell ref="C26:C27"/>
    <mergeCell ref="D26:D27"/>
    <mergeCell ref="A29:A30"/>
    <mergeCell ref="C29:C30"/>
    <mergeCell ref="D29:D30"/>
  </mergeCells>
  <phoneticPr fontId="3"/>
  <printOptions verticalCentered="1"/>
  <pageMargins left="0.70866141732283472" right="0" top="0" bottom="0" header="0.31496062992125984" footer="0.31496062992125984"/>
  <pageSetup paperSize="9" scale="9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tabColor rgb="FF0070C0"/>
    <pageSetUpPr fitToPage="1"/>
  </sheetPr>
  <dimension ref="A1:AL46"/>
  <sheetViews>
    <sheetView showZeros="0" view="pageBreakPreview" topLeftCell="A19" zoomScaleSheetLayoutView="100" workbookViewId="0">
      <selection activeCell="M15" sqref="M15"/>
    </sheetView>
  </sheetViews>
  <sheetFormatPr defaultRowHeight="13.5"/>
  <cols>
    <col min="1" max="38" width="2.5" style="274" customWidth="1"/>
    <col min="39" max="46" width="2.25" style="274" customWidth="1"/>
    <col min="47" max="16384" width="9" style="274" customWidth="1"/>
  </cols>
  <sheetData>
    <row r="1" spans="1:38">
      <c r="A1" s="274" t="s">
        <v>353</v>
      </c>
    </row>
    <row r="2" spans="1:38" ht="16.5" customHeight="1">
      <c r="AA2" s="276" t="s">
        <v>185</v>
      </c>
      <c r="AB2" s="276"/>
      <c r="AC2" s="393"/>
      <c r="AD2" s="393"/>
      <c r="AE2" s="406" t="s">
        <v>89</v>
      </c>
      <c r="AF2" s="393"/>
      <c r="AG2" s="393"/>
      <c r="AH2" s="406" t="s">
        <v>12</v>
      </c>
      <c r="AI2" s="393"/>
      <c r="AJ2" s="393"/>
      <c r="AK2" s="406" t="s">
        <v>36</v>
      </c>
    </row>
    <row r="5" spans="1:38" ht="16.5" customHeight="1">
      <c r="A5" s="276" t="str">
        <f>入力シート!D1</f>
        <v>観音寺市長 佐伯　明浩</v>
      </c>
      <c r="B5" s="276"/>
      <c r="C5" s="276"/>
      <c r="D5" s="276"/>
      <c r="E5" s="276"/>
      <c r="F5" s="276"/>
      <c r="G5" s="276"/>
      <c r="H5" s="276"/>
      <c r="I5" s="276"/>
      <c r="J5" s="276"/>
      <c r="K5" s="306" t="s">
        <v>297</v>
      </c>
      <c r="M5" s="275"/>
      <c r="N5" s="275"/>
      <c r="O5" s="275"/>
    </row>
    <row r="6" spans="1:38">
      <c r="A6" s="276"/>
      <c r="B6" s="275"/>
      <c r="C6" s="275"/>
      <c r="D6" s="275"/>
      <c r="E6" s="275"/>
      <c r="F6" s="275"/>
      <c r="G6" s="275"/>
      <c r="H6" s="275"/>
      <c r="I6" s="275"/>
      <c r="J6" s="275"/>
      <c r="K6" s="275"/>
    </row>
    <row r="7" spans="1:38" ht="16.5" customHeight="1">
      <c r="R7" s="274" t="s">
        <v>76</v>
      </c>
      <c r="V7" s="274" t="s">
        <v>70</v>
      </c>
      <c r="Y7" s="384">
        <f>入力シート!D3</f>
        <v>0</v>
      </c>
      <c r="Z7" s="384"/>
      <c r="AA7" s="384"/>
      <c r="AB7" s="384"/>
      <c r="AC7" s="384"/>
      <c r="AD7" s="384"/>
      <c r="AE7" s="384"/>
      <c r="AF7" s="384"/>
      <c r="AG7" s="384"/>
      <c r="AH7" s="384"/>
      <c r="AI7" s="384"/>
      <c r="AJ7" s="384"/>
      <c r="AK7" s="384"/>
      <c r="AL7" s="384"/>
    </row>
    <row r="8" spans="1:38" ht="16.5" customHeight="1">
      <c r="Y8" s="384">
        <f>入力シート!D4</f>
        <v>0</v>
      </c>
      <c r="Z8" s="384"/>
      <c r="AA8" s="384"/>
      <c r="AB8" s="384"/>
      <c r="AC8" s="384"/>
      <c r="AD8" s="384"/>
      <c r="AE8" s="384"/>
      <c r="AF8" s="384"/>
      <c r="AG8" s="384"/>
      <c r="AH8" s="384"/>
      <c r="AI8" s="384"/>
      <c r="AJ8" s="384"/>
      <c r="AK8" s="384"/>
      <c r="AL8" s="384"/>
    </row>
    <row r="9" spans="1:38" ht="22.5" customHeight="1">
      <c r="V9" s="274" t="s">
        <v>77</v>
      </c>
      <c r="Y9" s="385">
        <f>入力シート!D6</f>
        <v>0</v>
      </c>
      <c r="Z9" s="385"/>
      <c r="AA9" s="385"/>
      <c r="AB9" s="385"/>
      <c r="AC9" s="385"/>
      <c r="AD9" s="385"/>
      <c r="AE9" s="385"/>
      <c r="AF9" s="385"/>
      <c r="AG9" s="385"/>
      <c r="AH9" s="385"/>
      <c r="AI9" s="385"/>
      <c r="AJ9" s="385"/>
      <c r="AK9" s="385"/>
      <c r="AL9" s="276"/>
    </row>
    <row r="10" spans="1:38">
      <c r="AL10" s="444"/>
    </row>
    <row r="11" spans="1:38">
      <c r="AL11" s="444"/>
    </row>
    <row r="12" spans="1:38" ht="18.75">
      <c r="A12" s="277" t="s">
        <v>116</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row>
    <row r="13" spans="1:38" ht="13.5" customHeight="1">
      <c r="A13" s="277"/>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row>
    <row r="14" spans="1:38" ht="13.5" customHeight="1">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row>
    <row r="15" spans="1:38" s="275" customFormat="1" ht="20.100000000000001" customHeight="1">
      <c r="A15" s="278"/>
      <c r="B15" s="278"/>
      <c r="C15" s="276" t="s">
        <v>185</v>
      </c>
      <c r="D15" s="276"/>
      <c r="E15" s="533" t="str">
        <f>IF(入力シート!P29="","",YEAR(入力シート!P29)-2018)</f>
        <v/>
      </c>
      <c r="F15" s="276" t="s">
        <v>89</v>
      </c>
      <c r="G15" s="533" t="str">
        <f>IF(入力シート!P30="","",MONTH(入力シート!P30))</f>
        <v/>
      </c>
      <c r="H15" s="278" t="s">
        <v>236</v>
      </c>
      <c r="I15" s="533" t="str">
        <f>IF(入力シート!P30="","",DAY(入力シート!P30))</f>
        <v/>
      </c>
      <c r="J15" s="275" t="s">
        <v>432</v>
      </c>
      <c r="K15" s="278"/>
      <c r="L15" s="275"/>
      <c r="M15" s="538" t="str">
        <f>入力シート!P31</f>
        <v>8</v>
      </c>
      <c r="N15" s="275" t="s">
        <v>171</v>
      </c>
      <c r="O15" s="275"/>
      <c r="P15" s="275"/>
      <c r="Q15" s="533">
        <f>入力シート!R31</f>
        <v>0</v>
      </c>
      <c r="R15" s="533"/>
      <c r="S15" s="275" t="s">
        <v>433</v>
      </c>
      <c r="T15" s="275"/>
      <c r="U15" s="275"/>
      <c r="V15" s="275"/>
      <c r="W15" s="278"/>
      <c r="X15" s="278"/>
      <c r="Y15" s="278"/>
      <c r="Z15" s="278"/>
      <c r="AA15" s="278"/>
      <c r="AB15" s="278"/>
      <c r="AC15" s="278"/>
      <c r="AD15" s="278"/>
      <c r="AE15" s="278"/>
      <c r="AF15" s="278"/>
      <c r="AG15" s="278"/>
      <c r="AH15" s="278"/>
      <c r="AI15" s="278"/>
      <c r="AJ15" s="278"/>
      <c r="AK15" s="278"/>
      <c r="AL15" s="278"/>
    </row>
    <row r="16" spans="1:38" s="275" customFormat="1" ht="20.100000000000001" customHeight="1">
      <c r="A16" s="278"/>
      <c r="B16" s="527" t="s">
        <v>434</v>
      </c>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41"/>
      <c r="AK16" s="541"/>
      <c r="AL16" s="278"/>
    </row>
    <row r="17" spans="1:38" s="275" customFormat="1" ht="20.100000000000001" customHeight="1">
      <c r="A17" s="278"/>
      <c r="B17" s="275" t="s">
        <v>304</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row>
    <row r="20" spans="1:38">
      <c r="A20" s="276" t="s">
        <v>53</v>
      </c>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row>
    <row r="21" spans="1:38">
      <c r="A21" s="518"/>
      <c r="B21" s="518"/>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row>
    <row r="22" spans="1:38" ht="27" customHeight="1">
      <c r="A22" s="519" t="s">
        <v>83</v>
      </c>
      <c r="B22" s="297"/>
      <c r="C22" s="532" t="s">
        <v>117</v>
      </c>
      <c r="D22" s="532"/>
      <c r="E22" s="532"/>
      <c r="F22" s="532"/>
      <c r="G22" s="532"/>
      <c r="H22" s="532"/>
      <c r="I22" s="532"/>
      <c r="J22" s="532"/>
      <c r="K22" s="534"/>
      <c r="L22" s="535"/>
      <c r="M22" s="535"/>
      <c r="N22" s="535"/>
      <c r="O22" s="535"/>
      <c r="P22" s="535"/>
      <c r="Q22" s="535"/>
      <c r="R22" s="535" t="s">
        <v>149</v>
      </c>
      <c r="S22" s="535"/>
      <c r="T22" s="287" t="str">
        <f>入力シート!I1</f>
        <v>8</v>
      </c>
      <c r="U22" s="297"/>
      <c r="V22" s="297"/>
      <c r="W22" s="540" t="s">
        <v>98</v>
      </c>
      <c r="X22" s="540"/>
      <c r="Y22" s="540"/>
      <c r="Z22" s="540"/>
      <c r="AA22" s="540"/>
      <c r="AB22" s="540"/>
      <c r="AC22" s="540"/>
      <c r="AD22" s="540"/>
      <c r="AE22" s="540"/>
      <c r="AF22" s="540"/>
      <c r="AG22" s="540"/>
      <c r="AH22" s="540"/>
      <c r="AI22" s="540"/>
      <c r="AJ22" s="540"/>
      <c r="AK22" s="540"/>
      <c r="AL22" s="542"/>
    </row>
    <row r="23" spans="1:38" ht="27" customHeight="1">
      <c r="A23" s="520" t="s">
        <v>69</v>
      </c>
      <c r="B23" s="392"/>
      <c r="C23" s="301" t="s">
        <v>49</v>
      </c>
      <c r="D23" s="301"/>
      <c r="E23" s="301"/>
      <c r="F23" s="301"/>
      <c r="G23" s="301"/>
      <c r="H23" s="301"/>
      <c r="I23" s="301"/>
      <c r="J23" s="301"/>
      <c r="K23" s="301"/>
      <c r="L23" s="390" t="s">
        <v>300</v>
      </c>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543"/>
    </row>
    <row r="24" spans="1:38" ht="29.25" customHeight="1">
      <c r="A24" s="521" t="s">
        <v>273</v>
      </c>
      <c r="B24" s="528"/>
      <c r="C24" s="299" t="s">
        <v>254</v>
      </c>
      <c r="D24" s="299"/>
      <c r="E24" s="299"/>
      <c r="F24" s="299"/>
      <c r="G24" s="299"/>
      <c r="H24" s="299"/>
      <c r="I24" s="299"/>
      <c r="J24" s="299"/>
      <c r="K24" s="322"/>
      <c r="L24" s="333"/>
      <c r="M24" s="351"/>
      <c r="N24" s="371">
        <f>IF(入力シート!K11=0,"",O26+W26+AE26)</f>
        <v>332000</v>
      </c>
      <c r="O24" s="371"/>
      <c r="P24" s="371"/>
      <c r="Q24" s="371"/>
      <c r="R24" s="371"/>
      <c r="S24" s="371"/>
      <c r="T24" s="371"/>
      <c r="U24" s="371"/>
      <c r="V24" s="371"/>
      <c r="W24" s="371"/>
      <c r="X24" s="351" t="s">
        <v>245</v>
      </c>
      <c r="Y24" s="361"/>
      <c r="Z24" s="361"/>
      <c r="AA24" s="361"/>
      <c r="AB24" s="361"/>
      <c r="AC24" s="361"/>
      <c r="AD24" s="361"/>
      <c r="AE24" s="361"/>
      <c r="AF24" s="351"/>
      <c r="AG24" s="351"/>
      <c r="AH24" s="351"/>
      <c r="AI24" s="351"/>
      <c r="AJ24" s="351"/>
      <c r="AK24" s="351"/>
      <c r="AL24" s="419"/>
    </row>
    <row r="25" spans="1:38" ht="27" customHeight="1">
      <c r="A25" s="522"/>
      <c r="B25" s="529"/>
      <c r="C25" s="298"/>
      <c r="D25" s="298"/>
      <c r="E25" s="298"/>
      <c r="F25" s="298"/>
      <c r="G25" s="298"/>
      <c r="H25" s="298"/>
      <c r="I25" s="298"/>
      <c r="J25" s="298"/>
      <c r="K25" s="307"/>
      <c r="L25" s="334" t="s">
        <v>243</v>
      </c>
      <c r="M25" s="352"/>
      <c r="N25" s="274" t="s">
        <v>293</v>
      </c>
      <c r="O25" s="355" t="s">
        <v>248</v>
      </c>
      <c r="P25" s="355"/>
      <c r="Q25" s="355"/>
      <c r="R25" s="355"/>
      <c r="S25" s="355"/>
      <c r="T25" s="355"/>
      <c r="U25" s="374"/>
      <c r="V25" s="377" t="str">
        <f>IF(入力シート!K14=TRUE,"☑","□")</f>
        <v>□</v>
      </c>
      <c r="W25" s="382" t="s">
        <v>681</v>
      </c>
      <c r="X25" s="382"/>
      <c r="Y25" s="382"/>
      <c r="Z25" s="382"/>
      <c r="AA25" s="382"/>
      <c r="AB25" s="382"/>
      <c r="AC25" s="395"/>
      <c r="AD25" s="340" t="str">
        <f>IF(入力シート!K25=TRUE,"☑","□")</f>
        <v>□</v>
      </c>
      <c r="AE25" s="408" t="s">
        <v>247</v>
      </c>
      <c r="AF25" s="408"/>
      <c r="AG25" s="408"/>
      <c r="AH25" s="408"/>
      <c r="AI25" s="408"/>
      <c r="AJ25" s="408"/>
      <c r="AK25" s="408"/>
      <c r="AL25" s="420"/>
    </row>
    <row r="26" spans="1:38" ht="27" customHeight="1">
      <c r="A26" s="523"/>
      <c r="B26" s="530"/>
      <c r="C26" s="300"/>
      <c r="D26" s="300"/>
      <c r="E26" s="300"/>
      <c r="F26" s="300"/>
      <c r="G26" s="300"/>
      <c r="H26" s="300"/>
      <c r="I26" s="300"/>
      <c r="J26" s="300"/>
      <c r="K26" s="323"/>
      <c r="L26" s="335"/>
      <c r="M26" s="353"/>
      <c r="N26" s="362"/>
      <c r="O26" s="365" t="str">
        <f>IF(入力シート!K11=0,"",IF(入力シート!K11=1,入力シート!E11,IF(入力シート!K11=2,入力シート!E12,入力シート!E13)))</f>
        <v>332,000</v>
      </c>
      <c r="P26" s="365"/>
      <c r="Q26" s="365"/>
      <c r="R26" s="365"/>
      <c r="S26" s="365"/>
      <c r="T26" s="365"/>
      <c r="U26" s="375" t="s">
        <v>245</v>
      </c>
      <c r="V26" s="378"/>
      <c r="W26" s="383">
        <f>MAX(入力シート!H14,入力シート!H17)</f>
        <v>0</v>
      </c>
      <c r="X26" s="383"/>
      <c r="Y26" s="383"/>
      <c r="Z26" s="383"/>
      <c r="AA26" s="383"/>
      <c r="AB26" s="383"/>
      <c r="AC26" s="353" t="s">
        <v>245</v>
      </c>
      <c r="AD26" s="367"/>
      <c r="AE26" s="409">
        <f>入力シート!H25</f>
        <v>0</v>
      </c>
      <c r="AF26" s="409"/>
      <c r="AG26" s="409"/>
      <c r="AH26" s="409"/>
      <c r="AI26" s="409"/>
      <c r="AJ26" s="409"/>
      <c r="AK26" s="409"/>
      <c r="AL26" s="421" t="s">
        <v>245</v>
      </c>
    </row>
    <row r="27" spans="1:38" ht="27" customHeight="1">
      <c r="A27" s="521" t="s">
        <v>274</v>
      </c>
      <c r="B27" s="379"/>
      <c r="C27" s="299" t="s">
        <v>264</v>
      </c>
      <c r="D27" s="299"/>
      <c r="E27" s="299"/>
      <c r="F27" s="299"/>
      <c r="G27" s="299"/>
      <c r="H27" s="299"/>
      <c r="I27" s="299"/>
      <c r="J27" s="299"/>
      <c r="K27" s="299"/>
      <c r="L27" s="340" t="s">
        <v>21</v>
      </c>
      <c r="M27" s="355"/>
      <c r="N27" s="355"/>
      <c r="O27" s="366"/>
      <c r="P27" s="366"/>
      <c r="Q27" s="366"/>
      <c r="R27" s="366"/>
      <c r="S27" s="366"/>
      <c r="T27" s="366"/>
      <c r="U27" s="366" t="s">
        <v>149</v>
      </c>
      <c r="V27" s="379" t="str">
        <f>IF(入力シート!P32="","",YEAR(入力シート!P32)-2018)</f>
        <v/>
      </c>
      <c r="W27" s="379"/>
      <c r="X27" s="379"/>
      <c r="Y27" s="379"/>
      <c r="Z27" s="355" t="s">
        <v>89</v>
      </c>
      <c r="AA27" s="379" t="str">
        <f>IF(入力シート!P32="","",MONTH(入力シート!P32))</f>
        <v/>
      </c>
      <c r="AB27" s="379"/>
      <c r="AC27" s="379"/>
      <c r="AD27" s="379"/>
      <c r="AE27" s="355" t="s">
        <v>285</v>
      </c>
      <c r="AF27" s="379" t="str">
        <f>IF(入力シート!P32="","",DAY(入力シート!P32))</f>
        <v/>
      </c>
      <c r="AG27" s="379"/>
      <c r="AH27" s="379"/>
      <c r="AI27" s="379"/>
      <c r="AJ27" s="355" t="s">
        <v>92</v>
      </c>
      <c r="AK27" s="355"/>
      <c r="AL27" s="425"/>
    </row>
    <row r="28" spans="1:38" ht="27" customHeight="1">
      <c r="A28" s="524"/>
      <c r="B28" s="380"/>
      <c r="C28" s="300" t="s">
        <v>163</v>
      </c>
      <c r="D28" s="300"/>
      <c r="E28" s="300"/>
      <c r="F28" s="300"/>
      <c r="G28" s="300"/>
      <c r="H28" s="300"/>
      <c r="I28" s="300"/>
      <c r="J28" s="300"/>
      <c r="K28" s="300"/>
      <c r="L28" s="339" t="s">
        <v>87</v>
      </c>
      <c r="M28" s="357"/>
      <c r="N28" s="357"/>
      <c r="O28" s="367"/>
      <c r="P28" s="367"/>
      <c r="Q28" s="367"/>
      <c r="R28" s="367"/>
      <c r="S28" s="367"/>
      <c r="T28" s="367"/>
      <c r="U28" s="367" t="s">
        <v>149</v>
      </c>
      <c r="V28" s="380" t="str">
        <f>IF(入力シート!P34="","",YEAR(入力シート!P34)-2018)</f>
        <v/>
      </c>
      <c r="W28" s="380"/>
      <c r="X28" s="380"/>
      <c r="Y28" s="380"/>
      <c r="Z28" s="357" t="s">
        <v>89</v>
      </c>
      <c r="AA28" s="380" t="str">
        <f>IF(入力シート!P34="","",MONTH(入力シート!P34))</f>
        <v/>
      </c>
      <c r="AB28" s="380"/>
      <c r="AC28" s="380"/>
      <c r="AD28" s="380"/>
      <c r="AE28" s="357" t="s">
        <v>285</v>
      </c>
      <c r="AF28" s="380" t="str">
        <f>IF(入力シート!P34="","",DAY(入力シート!P34))</f>
        <v/>
      </c>
      <c r="AG28" s="380"/>
      <c r="AH28" s="380"/>
      <c r="AI28" s="380"/>
      <c r="AJ28" s="357" t="s">
        <v>92</v>
      </c>
      <c r="AK28" s="357"/>
      <c r="AL28" s="426"/>
    </row>
    <row r="29" spans="1:38" ht="20.25" customHeight="1">
      <c r="A29" s="521" t="s">
        <v>129</v>
      </c>
      <c r="B29" s="528"/>
      <c r="C29" s="299" t="s">
        <v>59</v>
      </c>
      <c r="D29" s="299"/>
      <c r="E29" s="299"/>
      <c r="F29" s="299"/>
      <c r="G29" s="299"/>
      <c r="H29" s="299"/>
      <c r="I29" s="299"/>
      <c r="J29" s="299"/>
      <c r="K29" s="322"/>
      <c r="L29" s="408" t="s">
        <v>47</v>
      </c>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544"/>
    </row>
    <row r="30" spans="1:38" ht="20.25" customHeight="1">
      <c r="A30" s="522"/>
      <c r="B30" s="529"/>
      <c r="C30" s="298"/>
      <c r="D30" s="298"/>
      <c r="E30" s="298"/>
      <c r="F30" s="298"/>
      <c r="G30" s="298"/>
      <c r="H30" s="298"/>
      <c r="I30" s="298"/>
      <c r="J30" s="298"/>
      <c r="K30" s="307"/>
      <c r="L30" s="274" t="s">
        <v>10</v>
      </c>
      <c r="AL30" s="545"/>
    </row>
    <row r="31" spans="1:38" ht="20.25" customHeight="1">
      <c r="A31" s="522"/>
      <c r="B31" s="529"/>
      <c r="C31" s="298"/>
      <c r="D31" s="298"/>
      <c r="E31" s="298"/>
      <c r="F31" s="298"/>
      <c r="G31" s="298"/>
      <c r="H31" s="298"/>
      <c r="I31" s="298"/>
      <c r="J31" s="298"/>
      <c r="K31" s="307"/>
      <c r="L31" s="274" t="s">
        <v>302</v>
      </c>
      <c r="AL31" s="545"/>
    </row>
    <row r="32" spans="1:38" ht="20.25" customHeight="1">
      <c r="A32" s="522"/>
      <c r="B32" s="529"/>
      <c r="C32" s="298"/>
      <c r="D32" s="298"/>
      <c r="E32" s="298"/>
      <c r="F32" s="298"/>
      <c r="G32" s="298"/>
      <c r="H32" s="298"/>
      <c r="I32" s="298"/>
      <c r="J32" s="298"/>
      <c r="K32" s="307"/>
      <c r="L32" s="274" t="s">
        <v>306</v>
      </c>
      <c r="N32" s="539"/>
      <c r="O32" s="539"/>
      <c r="P32" s="539"/>
      <c r="Q32" s="539"/>
      <c r="R32" s="539"/>
      <c r="S32" s="539"/>
      <c r="T32" s="539"/>
      <c r="U32" s="539"/>
      <c r="V32" s="539"/>
      <c r="W32" s="539"/>
      <c r="X32" s="539"/>
      <c r="Y32" s="539"/>
      <c r="Z32" s="539"/>
      <c r="AA32" s="539"/>
      <c r="AB32" s="539"/>
      <c r="AL32" s="545"/>
    </row>
    <row r="33" spans="1:38" ht="20.25" customHeight="1">
      <c r="A33" s="522"/>
      <c r="B33" s="529"/>
      <c r="C33" s="298"/>
      <c r="D33" s="298"/>
      <c r="E33" s="298"/>
      <c r="F33" s="298"/>
      <c r="G33" s="298"/>
      <c r="H33" s="298"/>
      <c r="I33" s="298"/>
      <c r="J33" s="298"/>
      <c r="K33" s="307"/>
      <c r="L33" s="274" t="s">
        <v>305</v>
      </c>
      <c r="AL33" s="545"/>
    </row>
    <row r="34" spans="1:38" ht="20.25" customHeight="1">
      <c r="A34" s="522"/>
      <c r="B34" s="529"/>
      <c r="C34" s="298"/>
      <c r="D34" s="298"/>
      <c r="E34" s="298"/>
      <c r="F34" s="298"/>
      <c r="G34" s="298"/>
      <c r="H34" s="298"/>
      <c r="I34" s="298"/>
      <c r="J34" s="298"/>
      <c r="K34" s="307"/>
      <c r="L34" s="274" t="s">
        <v>275</v>
      </c>
      <c r="AL34" s="545"/>
    </row>
    <row r="35" spans="1:38" ht="20.25" customHeight="1">
      <c r="A35" s="522"/>
      <c r="B35" s="529"/>
      <c r="C35" s="298"/>
      <c r="D35" s="298"/>
      <c r="E35" s="298"/>
      <c r="F35" s="298"/>
      <c r="G35" s="298"/>
      <c r="H35" s="298"/>
      <c r="I35" s="298"/>
      <c r="J35" s="298"/>
      <c r="K35" s="307"/>
      <c r="L35" s="274" t="s">
        <v>218</v>
      </c>
      <c r="AL35" s="545"/>
    </row>
    <row r="36" spans="1:38" ht="20.25" customHeight="1">
      <c r="A36" s="522"/>
      <c r="B36" s="529"/>
      <c r="C36" s="298"/>
      <c r="D36" s="298"/>
      <c r="E36" s="298"/>
      <c r="F36" s="298"/>
      <c r="G36" s="298"/>
      <c r="H36" s="298"/>
      <c r="I36" s="298"/>
      <c r="J36" s="298"/>
      <c r="K36" s="307"/>
      <c r="L36" s="274" t="s">
        <v>90</v>
      </c>
      <c r="AL36" s="545"/>
    </row>
    <row r="37" spans="1:38" ht="20.25" customHeight="1">
      <c r="A37" s="522"/>
      <c r="B37" s="529"/>
      <c r="C37" s="298"/>
      <c r="D37" s="298"/>
      <c r="E37" s="298"/>
      <c r="F37" s="298"/>
      <c r="G37" s="298"/>
      <c r="H37" s="298"/>
      <c r="I37" s="298"/>
      <c r="J37" s="298"/>
      <c r="K37" s="307"/>
      <c r="L37" s="274" t="s">
        <v>666</v>
      </c>
      <c r="AL37" s="545"/>
    </row>
    <row r="38" spans="1:38" ht="20.25" customHeight="1">
      <c r="A38" s="522"/>
      <c r="B38" s="529"/>
      <c r="C38" s="298"/>
      <c r="D38" s="298"/>
      <c r="E38" s="298"/>
      <c r="F38" s="298"/>
      <c r="G38" s="298"/>
      <c r="H38" s="298"/>
      <c r="I38" s="298"/>
      <c r="J38" s="298"/>
      <c r="K38" s="307"/>
      <c r="L38" s="274" t="s">
        <v>276</v>
      </c>
      <c r="AL38" s="545"/>
    </row>
    <row r="39" spans="1:38" ht="20.25" customHeight="1">
      <c r="A39" s="522"/>
      <c r="B39" s="529"/>
      <c r="C39" s="298"/>
      <c r="D39" s="298"/>
      <c r="E39" s="298"/>
      <c r="F39" s="298"/>
      <c r="G39" s="298"/>
      <c r="H39" s="298"/>
      <c r="I39" s="298"/>
      <c r="J39" s="298"/>
      <c r="K39" s="307"/>
      <c r="L39" s="274" t="s">
        <v>567</v>
      </c>
      <c r="AL39" s="545"/>
    </row>
    <row r="40" spans="1:38" ht="20.25" customHeight="1">
      <c r="A40" s="522"/>
      <c r="B40" s="529"/>
      <c r="C40" s="298"/>
      <c r="D40" s="298"/>
      <c r="E40" s="298"/>
      <c r="F40" s="298"/>
      <c r="G40" s="298"/>
      <c r="H40" s="298"/>
      <c r="I40" s="298"/>
      <c r="J40" s="298"/>
      <c r="K40" s="307"/>
      <c r="L40" s="274" t="s">
        <v>665</v>
      </c>
      <c r="AL40" s="545"/>
    </row>
    <row r="41" spans="1:38" ht="20.25" customHeight="1">
      <c r="A41" s="525"/>
      <c r="B41" s="531"/>
      <c r="C41" s="305"/>
      <c r="D41" s="305"/>
      <c r="E41" s="305"/>
      <c r="F41" s="305"/>
      <c r="G41" s="305"/>
      <c r="H41" s="305"/>
      <c r="I41" s="305"/>
      <c r="J41" s="305"/>
      <c r="K41" s="327"/>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46"/>
    </row>
    <row r="42" spans="1:38">
      <c r="L42" s="537"/>
      <c r="AL42" s="444"/>
    </row>
    <row r="44" spans="1:38">
      <c r="A44" s="526"/>
      <c r="B44" s="526"/>
      <c r="C44" s="356"/>
      <c r="D44" s="356"/>
      <c r="E44" s="356"/>
      <c r="F44" s="356"/>
      <c r="G44" s="356"/>
      <c r="H44" s="356"/>
      <c r="I44" s="356"/>
      <c r="J44" s="356"/>
      <c r="K44" s="356"/>
    </row>
    <row r="45" spans="1:38">
      <c r="A45" s="526"/>
      <c r="B45" s="526"/>
      <c r="C45" s="356"/>
      <c r="D45" s="356"/>
      <c r="E45" s="356"/>
      <c r="F45" s="356"/>
      <c r="G45" s="356"/>
      <c r="H45" s="356"/>
      <c r="I45" s="356"/>
      <c r="J45" s="356"/>
      <c r="K45" s="356"/>
    </row>
    <row r="46" spans="1:38">
      <c r="A46" s="526"/>
      <c r="B46" s="526"/>
      <c r="C46" s="356"/>
      <c r="D46" s="356"/>
      <c r="E46" s="356"/>
      <c r="F46" s="356"/>
      <c r="G46" s="356"/>
      <c r="H46" s="356"/>
      <c r="I46" s="356"/>
      <c r="J46" s="356"/>
      <c r="K46" s="356"/>
    </row>
  </sheetData>
  <mergeCells count="40">
    <mergeCell ref="AA2:AB2"/>
    <mergeCell ref="AC2:AD2"/>
    <mergeCell ref="AF2:AG2"/>
    <mergeCell ref="AI2:AJ2"/>
    <mergeCell ref="A5:J5"/>
    <mergeCell ref="Y7:AL7"/>
    <mergeCell ref="Y8:AL8"/>
    <mergeCell ref="Y9:AK9"/>
    <mergeCell ref="A12:AL12"/>
    <mergeCell ref="C15:D15"/>
    <mergeCell ref="Q15:R15"/>
    <mergeCell ref="B16:AI16"/>
    <mergeCell ref="A20:AL20"/>
    <mergeCell ref="A22:B22"/>
    <mergeCell ref="C22:K22"/>
    <mergeCell ref="T22:V22"/>
    <mergeCell ref="A23:B23"/>
    <mergeCell ref="C23:K23"/>
    <mergeCell ref="L23:AL23"/>
    <mergeCell ref="N24:W24"/>
    <mergeCell ref="O25:U25"/>
    <mergeCell ref="W25:AC25"/>
    <mergeCell ref="AE25:AL25"/>
    <mergeCell ref="O26:T26"/>
    <mergeCell ref="W26:AB26"/>
    <mergeCell ref="AE26:AK26"/>
    <mergeCell ref="C27:K27"/>
    <mergeCell ref="V27:Y27"/>
    <mergeCell ref="AA27:AD27"/>
    <mergeCell ref="AF27:AI27"/>
    <mergeCell ref="C28:K28"/>
    <mergeCell ref="V28:Y28"/>
    <mergeCell ref="AA28:AD28"/>
    <mergeCell ref="AF28:AI28"/>
    <mergeCell ref="A24:B26"/>
    <mergeCell ref="C24:K26"/>
    <mergeCell ref="L25:M26"/>
    <mergeCell ref="A27:B28"/>
    <mergeCell ref="A29:B41"/>
    <mergeCell ref="C29:K4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rgb="FF0070C0"/>
    <pageSetUpPr fitToPage="1"/>
  </sheetPr>
  <dimension ref="A2:AL41"/>
  <sheetViews>
    <sheetView showZeros="0" view="pageBreakPreview" topLeftCell="A13" zoomScaleSheetLayoutView="100" workbookViewId="0">
      <selection activeCell="AB24" sqref="AB24:AC24"/>
    </sheetView>
  </sheetViews>
  <sheetFormatPr defaultRowHeight="13.5"/>
  <cols>
    <col min="1" max="38" width="2.5" style="274" customWidth="1"/>
    <col min="39" max="46" width="2.25" style="274" customWidth="1"/>
    <col min="47" max="16384" width="9" style="274" customWidth="1"/>
  </cols>
  <sheetData>
    <row r="2" spans="1:38" ht="16.5" customHeight="1">
      <c r="Z2" s="275"/>
      <c r="AA2" s="276" t="s">
        <v>185</v>
      </c>
      <c r="AB2" s="276"/>
      <c r="AC2" s="393"/>
      <c r="AD2" s="393"/>
      <c r="AE2" s="406" t="s">
        <v>89</v>
      </c>
      <c r="AF2" s="393"/>
      <c r="AG2" s="393"/>
      <c r="AH2" s="406" t="s">
        <v>12</v>
      </c>
      <c r="AI2" s="393"/>
      <c r="AJ2" s="393"/>
      <c r="AK2" s="406" t="s">
        <v>36</v>
      </c>
    </row>
    <row r="4" spans="1:38">
      <c r="AC4" s="410"/>
      <c r="AD4" s="410"/>
      <c r="AE4" s="410"/>
      <c r="AF4" s="410"/>
      <c r="AG4" s="410"/>
      <c r="AH4" s="410"/>
      <c r="AI4" s="410"/>
      <c r="AJ4" s="410"/>
      <c r="AK4" s="410"/>
      <c r="AL4" s="410"/>
    </row>
    <row r="5" spans="1:38" ht="16.5" customHeight="1">
      <c r="A5" s="533" t="str">
        <f>入力シート!D1</f>
        <v>観音寺市長 佐伯　明浩</v>
      </c>
      <c r="B5" s="533"/>
      <c r="C5" s="533"/>
      <c r="D5" s="533"/>
      <c r="E5" s="533"/>
      <c r="F5" s="533"/>
      <c r="G5" s="533"/>
      <c r="H5" s="533"/>
      <c r="I5" s="533"/>
      <c r="J5" s="533"/>
      <c r="K5" s="274" t="s">
        <v>297</v>
      </c>
    </row>
    <row r="6" spans="1:38">
      <c r="A6" s="276"/>
      <c r="B6" s="276"/>
      <c r="C6" s="276"/>
      <c r="D6" s="276"/>
      <c r="E6" s="276"/>
      <c r="F6" s="276"/>
      <c r="G6" s="276"/>
      <c r="H6" s="276"/>
      <c r="I6" s="276"/>
      <c r="J6" s="276"/>
      <c r="K6" s="276"/>
      <c r="L6" s="276"/>
      <c r="M6" s="276"/>
    </row>
    <row r="7" spans="1:38" ht="16.5" customHeight="1">
      <c r="R7" s="274" t="s">
        <v>76</v>
      </c>
      <c r="V7" s="274" t="s">
        <v>70</v>
      </c>
      <c r="Y7" s="384">
        <f>入力シート!D3</f>
        <v>0</v>
      </c>
      <c r="Z7" s="384"/>
      <c r="AA7" s="384"/>
      <c r="AB7" s="384"/>
      <c r="AC7" s="384"/>
      <c r="AD7" s="384"/>
      <c r="AE7" s="384"/>
      <c r="AF7" s="384"/>
      <c r="AG7" s="384"/>
      <c r="AH7" s="384"/>
      <c r="AI7" s="384"/>
      <c r="AJ7" s="384"/>
      <c r="AK7" s="384"/>
      <c r="AL7" s="384"/>
    </row>
    <row r="8" spans="1:38" ht="16.5" customHeight="1">
      <c r="Y8" s="384">
        <f>入力シート!D4</f>
        <v>0</v>
      </c>
      <c r="Z8" s="384"/>
      <c r="AA8" s="384"/>
      <c r="AB8" s="384"/>
      <c r="AC8" s="384"/>
      <c r="AD8" s="384"/>
      <c r="AE8" s="384"/>
      <c r="AF8" s="384"/>
      <c r="AG8" s="384"/>
      <c r="AH8" s="384"/>
      <c r="AI8" s="384"/>
      <c r="AJ8" s="384"/>
      <c r="AK8" s="384"/>
      <c r="AL8" s="384"/>
    </row>
    <row r="9" spans="1:38" ht="22.5" customHeight="1">
      <c r="V9" s="274" t="s">
        <v>77</v>
      </c>
      <c r="Y9" s="385">
        <f>入力シート!D6</f>
        <v>0</v>
      </c>
      <c r="Z9" s="385"/>
      <c r="AA9" s="385"/>
      <c r="AB9" s="385"/>
      <c r="AC9" s="385"/>
      <c r="AD9" s="385"/>
      <c r="AE9" s="385"/>
      <c r="AF9" s="385"/>
      <c r="AG9" s="385"/>
      <c r="AH9" s="385"/>
      <c r="AI9" s="385"/>
      <c r="AJ9" s="385"/>
      <c r="AK9" s="385"/>
      <c r="AL9" s="276"/>
    </row>
    <row r="10" spans="1:38" ht="13.5" customHeight="1">
      <c r="Y10" s="386"/>
      <c r="Z10" s="386"/>
      <c r="AA10" s="386"/>
      <c r="AB10" s="386"/>
      <c r="AC10" s="386"/>
      <c r="AD10" s="386"/>
      <c r="AE10" s="386"/>
      <c r="AF10" s="386"/>
      <c r="AG10" s="386"/>
      <c r="AH10" s="386"/>
      <c r="AI10" s="386"/>
      <c r="AJ10" s="386"/>
      <c r="AK10" s="386"/>
      <c r="AL10" s="276"/>
    </row>
    <row r="11" spans="1:38" ht="13.5" customHeight="1">
      <c r="Y11" s="386"/>
      <c r="Z11" s="386"/>
      <c r="AA11" s="386"/>
      <c r="AB11" s="386"/>
      <c r="AC11" s="386"/>
      <c r="AD11" s="386"/>
      <c r="AE11" s="386"/>
      <c r="AF11" s="386"/>
      <c r="AG11" s="386"/>
      <c r="AH11" s="386"/>
      <c r="AI11" s="386"/>
      <c r="AJ11" s="386"/>
      <c r="AK11" s="386"/>
      <c r="AL11" s="276"/>
    </row>
    <row r="12" spans="1:38" ht="13.5" customHeight="1">
      <c r="Y12" s="569"/>
      <c r="Z12" s="569"/>
      <c r="AA12" s="569"/>
      <c r="AB12" s="569"/>
      <c r="AC12" s="569"/>
      <c r="AD12" s="569"/>
      <c r="AE12" s="569"/>
      <c r="AF12" s="569"/>
      <c r="AG12" s="569"/>
      <c r="AH12" s="569"/>
      <c r="AI12" s="569"/>
      <c r="AJ12" s="569"/>
      <c r="AK12" s="569"/>
      <c r="AL12" s="276"/>
    </row>
    <row r="13" spans="1:38" ht="18.75">
      <c r="A13" s="277" t="s">
        <v>65</v>
      </c>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row>
    <row r="14" spans="1:38" ht="13.5" customHeight="1">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row>
    <row r="15" spans="1:38" ht="13.5" customHeight="1">
      <c r="A15" s="277"/>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row>
    <row r="16" spans="1:38">
      <c r="A16" s="276" t="s">
        <v>39</v>
      </c>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row>
    <row r="17" spans="1:38">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row>
    <row r="18" spans="1:38">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row>
    <row r="19" spans="1:38">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row>
    <row r="20" spans="1:38">
      <c r="A20" s="276" t="s">
        <v>53</v>
      </c>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row>
    <row r="21" spans="1:38">
      <c r="A21" s="276"/>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row>
    <row r="22" spans="1:38" ht="27" customHeight="1">
      <c r="A22" s="279" t="s">
        <v>83</v>
      </c>
      <c r="B22" s="287"/>
      <c r="C22" s="532" t="s">
        <v>101</v>
      </c>
      <c r="D22" s="532"/>
      <c r="E22" s="532"/>
      <c r="F22" s="532"/>
      <c r="G22" s="532"/>
      <c r="H22" s="532"/>
      <c r="I22" s="532"/>
      <c r="J22" s="534"/>
      <c r="K22" s="549">
        <f>入力シート!D7</f>
        <v>0</v>
      </c>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73"/>
    </row>
    <row r="23" spans="1:38" ht="27" customHeight="1">
      <c r="A23" s="547" t="s">
        <v>69</v>
      </c>
      <c r="B23" s="291"/>
      <c r="C23" s="301" t="s">
        <v>102</v>
      </c>
      <c r="D23" s="301"/>
      <c r="E23" s="301"/>
      <c r="F23" s="301"/>
      <c r="G23" s="301"/>
      <c r="H23" s="301"/>
      <c r="I23" s="301"/>
      <c r="J23" s="321"/>
      <c r="K23" s="333"/>
      <c r="L23" s="351"/>
      <c r="M23" s="351"/>
      <c r="N23" s="351"/>
      <c r="O23" s="351"/>
      <c r="P23" s="561"/>
      <c r="Q23" s="561"/>
      <c r="R23" s="561"/>
      <c r="S23" s="561"/>
      <c r="T23" s="568">
        <f>実績報告!N24</f>
        <v>332000</v>
      </c>
      <c r="U23" s="568"/>
      <c r="V23" s="568"/>
      <c r="W23" s="568"/>
      <c r="X23" s="568"/>
      <c r="Y23" s="568"/>
      <c r="Z23" s="351" t="s">
        <v>245</v>
      </c>
      <c r="AA23" s="570"/>
      <c r="AB23" s="570"/>
      <c r="AC23" s="570"/>
      <c r="AD23" s="570"/>
      <c r="AE23" s="570"/>
      <c r="AF23" s="570"/>
      <c r="AG23" s="570"/>
      <c r="AH23" s="570"/>
      <c r="AI23" s="570"/>
      <c r="AJ23" s="570"/>
      <c r="AK23" s="570"/>
      <c r="AL23" s="574"/>
    </row>
    <row r="24" spans="1:38" ht="27" customHeight="1">
      <c r="A24" s="547" t="s">
        <v>273</v>
      </c>
      <c r="B24" s="291"/>
      <c r="C24" s="301" t="s">
        <v>130</v>
      </c>
      <c r="D24" s="301"/>
      <c r="E24" s="301"/>
      <c r="F24" s="301"/>
      <c r="G24" s="301"/>
      <c r="H24" s="301"/>
      <c r="I24" s="301"/>
      <c r="J24" s="321"/>
      <c r="K24" s="333"/>
      <c r="L24" s="351"/>
      <c r="M24" s="351"/>
      <c r="N24" s="351" t="s">
        <v>185</v>
      </c>
      <c r="O24" s="351"/>
      <c r="P24" s="392" t="str">
        <f>IF(入力シート!P30="","",YEAR(入力シート!P30)-2018)</f>
        <v/>
      </c>
      <c r="Q24" s="392"/>
      <c r="R24" s="351" t="s">
        <v>89</v>
      </c>
      <c r="S24" s="392" t="str">
        <f>IF(入力シート!P30="","",MONTH(入力シート!P30))</f>
        <v/>
      </c>
      <c r="T24" s="392"/>
      <c r="U24" s="351" t="s">
        <v>236</v>
      </c>
      <c r="V24" s="392" t="str">
        <f>IF(入力シート!P30="","",DAY(入力シート!P30))</f>
        <v/>
      </c>
      <c r="W24" s="392"/>
      <c r="X24" s="351" t="s">
        <v>36</v>
      </c>
      <c r="Y24" s="351"/>
      <c r="Z24" s="351"/>
      <c r="AA24" s="351"/>
      <c r="AB24" s="291" t="str">
        <f>入力シート!P31</f>
        <v>8</v>
      </c>
      <c r="AC24" s="392"/>
      <c r="AD24" s="351" t="s">
        <v>171</v>
      </c>
      <c r="AE24" s="351"/>
      <c r="AF24" s="351"/>
      <c r="AG24" s="392">
        <f>入力シート!R31</f>
        <v>0</v>
      </c>
      <c r="AH24" s="392"/>
      <c r="AI24" s="392"/>
      <c r="AJ24" s="351" t="s">
        <v>325</v>
      </c>
      <c r="AK24" s="351"/>
      <c r="AL24" s="419"/>
    </row>
    <row r="25" spans="1:38" ht="22.5" customHeight="1">
      <c r="A25" s="548" t="s">
        <v>274</v>
      </c>
      <c r="B25" s="292"/>
      <c r="C25" s="299" t="s">
        <v>106</v>
      </c>
      <c r="D25" s="299"/>
      <c r="E25" s="299"/>
      <c r="F25" s="299"/>
      <c r="G25" s="299"/>
      <c r="H25" s="299"/>
      <c r="I25" s="299"/>
      <c r="J25" s="322"/>
      <c r="K25" s="550" t="s">
        <v>107</v>
      </c>
      <c r="L25" s="301"/>
      <c r="M25" s="301"/>
      <c r="N25" s="301"/>
      <c r="O25" s="301"/>
      <c r="P25" s="301"/>
      <c r="Q25" s="341"/>
      <c r="S25" s="358">
        <f>入力シート!$D$8</f>
        <v>0</v>
      </c>
      <c r="T25" s="358"/>
      <c r="U25" s="358"/>
      <c r="V25" s="358"/>
      <c r="W25" s="358"/>
      <c r="X25" s="358"/>
      <c r="Y25" s="358"/>
      <c r="Z25" s="358"/>
      <c r="AA25" s="358"/>
      <c r="AB25" s="358"/>
      <c r="AC25" s="358"/>
      <c r="AD25" s="358"/>
      <c r="AE25" s="358"/>
      <c r="AF25" s="358"/>
      <c r="AG25" s="358"/>
      <c r="AH25" s="358"/>
      <c r="AI25" s="358"/>
      <c r="AJ25" s="358"/>
      <c r="AK25" s="358"/>
      <c r="AL25" s="575"/>
    </row>
    <row r="26" spans="1:38" ht="22.5" customHeight="1">
      <c r="A26" s="284"/>
      <c r="B26" s="293"/>
      <c r="C26" s="298"/>
      <c r="D26" s="298"/>
      <c r="E26" s="298"/>
      <c r="F26" s="298"/>
      <c r="G26" s="298"/>
      <c r="H26" s="298"/>
      <c r="I26" s="298"/>
      <c r="J26" s="307"/>
      <c r="K26" s="550" t="s">
        <v>61</v>
      </c>
      <c r="L26" s="301"/>
      <c r="M26" s="301"/>
      <c r="N26" s="301"/>
      <c r="O26" s="301"/>
      <c r="P26" s="301"/>
      <c r="Q26" s="563"/>
      <c r="R26" s="361"/>
      <c r="S26" s="566">
        <f>入力シート!$D$9</f>
        <v>0</v>
      </c>
      <c r="T26" s="566"/>
      <c r="U26" s="566"/>
      <c r="V26" s="566"/>
      <c r="W26" s="566"/>
      <c r="X26" s="566"/>
      <c r="Y26" s="566"/>
      <c r="Z26" s="566"/>
      <c r="AA26" s="566"/>
      <c r="AB26" s="566"/>
      <c r="AC26" s="566"/>
      <c r="AD26" s="566"/>
      <c r="AE26" s="566"/>
      <c r="AF26" s="566"/>
      <c r="AG26" s="566"/>
      <c r="AH26" s="358"/>
      <c r="AI26" s="358"/>
      <c r="AJ26" s="358"/>
      <c r="AK26" s="358"/>
      <c r="AL26" s="575"/>
    </row>
    <row r="27" spans="1:38" ht="22.5" customHeight="1">
      <c r="A27" s="285"/>
      <c r="B27" s="294"/>
      <c r="C27" s="300"/>
      <c r="D27" s="300"/>
      <c r="E27" s="300"/>
      <c r="F27" s="300"/>
      <c r="G27" s="300"/>
      <c r="H27" s="300"/>
      <c r="I27" s="300"/>
      <c r="J27" s="323"/>
      <c r="K27" s="550" t="s">
        <v>95</v>
      </c>
      <c r="L27" s="301"/>
      <c r="M27" s="301"/>
      <c r="N27" s="301"/>
      <c r="O27" s="301"/>
      <c r="P27" s="301"/>
      <c r="Q27" s="564"/>
      <c r="S27" s="358" t="str">
        <f>IF(入力シート!D10="","",入力シート!D10&amp;"人槽")</f>
        <v/>
      </c>
      <c r="T27" s="358"/>
      <c r="U27" s="358"/>
      <c r="V27" s="358"/>
      <c r="W27" s="358"/>
      <c r="X27" s="358"/>
      <c r="Y27" s="358"/>
      <c r="Z27" s="358"/>
      <c r="AA27" s="358"/>
      <c r="AB27" s="358"/>
      <c r="AC27" s="358"/>
      <c r="AD27" s="358"/>
      <c r="AE27" s="358"/>
      <c r="AF27" s="358"/>
      <c r="AG27" s="358"/>
      <c r="AH27" s="358"/>
      <c r="AI27" s="358"/>
      <c r="AJ27" s="358"/>
      <c r="AK27" s="358"/>
      <c r="AL27" s="575"/>
    </row>
    <row r="28" spans="1:38" ht="27" customHeight="1">
      <c r="A28" s="547" t="s">
        <v>129</v>
      </c>
      <c r="B28" s="291"/>
      <c r="C28" s="301" t="s">
        <v>108</v>
      </c>
      <c r="D28" s="301"/>
      <c r="E28" s="301"/>
      <c r="F28" s="301"/>
      <c r="G28" s="301"/>
      <c r="H28" s="301"/>
      <c r="I28" s="301"/>
      <c r="J28" s="321"/>
      <c r="K28" s="333"/>
      <c r="L28" s="351"/>
      <c r="M28" s="351"/>
      <c r="N28" s="351"/>
      <c r="O28" s="351"/>
      <c r="P28" s="562"/>
      <c r="Q28" s="562" t="s">
        <v>149</v>
      </c>
      <c r="R28" s="392" t="str">
        <f>IF(入力シート!P32="","",YEAR(入力シート!P32)-2018)</f>
        <v/>
      </c>
      <c r="S28" s="392"/>
      <c r="T28" s="392"/>
      <c r="U28" s="392"/>
      <c r="V28" s="351" t="s">
        <v>89</v>
      </c>
      <c r="W28" s="392" t="str">
        <f>IF(入力シート!P32="","",MONTH(入力シート!P32))</f>
        <v/>
      </c>
      <c r="X28" s="392"/>
      <c r="Y28" s="392"/>
      <c r="Z28" s="392"/>
      <c r="AA28" s="351" t="s">
        <v>285</v>
      </c>
      <c r="AB28" s="392" t="str">
        <f>IF(入力シート!P32="","",DAY(入力シート!P32))</f>
        <v/>
      </c>
      <c r="AC28" s="392"/>
      <c r="AD28" s="392"/>
      <c r="AE28" s="392"/>
      <c r="AF28" s="351" t="s">
        <v>92</v>
      </c>
      <c r="AG28" s="571"/>
      <c r="AH28" s="571"/>
      <c r="AI28" s="571"/>
      <c r="AJ28" s="571"/>
      <c r="AK28" s="571"/>
      <c r="AL28" s="576"/>
    </row>
    <row r="29" spans="1:38" ht="27" customHeight="1">
      <c r="A29" s="547" t="s">
        <v>60</v>
      </c>
      <c r="B29" s="291"/>
      <c r="C29" s="301" t="s">
        <v>105</v>
      </c>
      <c r="D29" s="301"/>
      <c r="E29" s="301"/>
      <c r="F29" s="301"/>
      <c r="G29" s="301"/>
      <c r="H29" s="301"/>
      <c r="I29" s="301"/>
      <c r="J29" s="321"/>
      <c r="K29" s="333"/>
      <c r="L29" s="351"/>
      <c r="M29" s="357"/>
      <c r="N29" s="357"/>
      <c r="O29" s="357"/>
      <c r="P29" s="367"/>
      <c r="Q29" s="367" t="s">
        <v>149</v>
      </c>
      <c r="R29" s="380" t="str">
        <f>IF(入力シート!P33="","",YEAR(入力シート!P33)-2018)</f>
        <v/>
      </c>
      <c r="S29" s="380"/>
      <c r="T29" s="380"/>
      <c r="U29" s="380"/>
      <c r="V29" s="357" t="s">
        <v>89</v>
      </c>
      <c r="W29" s="380" t="str">
        <f>IF(入力シート!P33="","",MONTH(入力シート!P33))</f>
        <v/>
      </c>
      <c r="X29" s="380"/>
      <c r="Y29" s="380"/>
      <c r="Z29" s="380"/>
      <c r="AA29" s="357" t="s">
        <v>285</v>
      </c>
      <c r="AB29" s="380" t="str">
        <f>IF(入力シート!P33="","",DAY(入力シート!P33))</f>
        <v/>
      </c>
      <c r="AC29" s="380"/>
      <c r="AD29" s="380"/>
      <c r="AE29" s="380"/>
      <c r="AF29" s="357" t="s">
        <v>92</v>
      </c>
      <c r="AG29" s="572"/>
      <c r="AH29" s="572"/>
      <c r="AI29" s="572"/>
      <c r="AJ29" s="572"/>
      <c r="AK29" s="571"/>
      <c r="AL29" s="576"/>
    </row>
    <row r="30" spans="1:38" ht="22.5" customHeight="1">
      <c r="A30" s="548" t="s">
        <v>404</v>
      </c>
      <c r="B30" s="292"/>
      <c r="C30" s="299" t="s">
        <v>111</v>
      </c>
      <c r="D30" s="299"/>
      <c r="E30" s="299"/>
      <c r="F30" s="299"/>
      <c r="G30" s="299"/>
      <c r="H30" s="299"/>
      <c r="I30" s="299"/>
      <c r="J30" s="322"/>
      <c r="K30" s="550" t="s">
        <v>67</v>
      </c>
      <c r="L30" s="301"/>
      <c r="M30" s="301"/>
      <c r="N30" s="301"/>
      <c r="O30" s="301"/>
      <c r="P30" s="321"/>
      <c r="Q30" s="564"/>
      <c r="S30" s="358">
        <f>入力シート!D34</f>
        <v>0</v>
      </c>
      <c r="T30" s="358"/>
      <c r="U30" s="358"/>
      <c r="V30" s="358"/>
      <c r="W30" s="358"/>
      <c r="X30" s="358"/>
      <c r="Y30" s="358"/>
      <c r="Z30" s="358"/>
      <c r="AA30" s="358"/>
      <c r="AB30" s="358"/>
      <c r="AC30" s="358"/>
      <c r="AD30" s="358"/>
      <c r="AE30" s="358"/>
      <c r="AF30" s="358"/>
      <c r="AG30" s="358"/>
      <c r="AH30" s="358"/>
      <c r="AI30" s="358"/>
      <c r="AJ30" s="358"/>
      <c r="AK30" s="358"/>
      <c r="AL30" s="575"/>
    </row>
    <row r="31" spans="1:38" ht="22.5" customHeight="1">
      <c r="A31" s="285"/>
      <c r="B31" s="294"/>
      <c r="C31" s="300"/>
      <c r="D31" s="300"/>
      <c r="E31" s="300"/>
      <c r="F31" s="300"/>
      <c r="G31" s="300"/>
      <c r="H31" s="300"/>
      <c r="I31" s="300"/>
      <c r="J31" s="323"/>
      <c r="K31" s="550" t="s">
        <v>97</v>
      </c>
      <c r="L31" s="301"/>
      <c r="M31" s="301"/>
      <c r="N31" s="301"/>
      <c r="O31" s="301"/>
      <c r="P31" s="321"/>
      <c r="Q31" s="564"/>
      <c r="R31" s="361"/>
      <c r="S31" s="358" t="str">
        <f>IF(入力シート!F36="選択","",入力シート!D36&amp;"知事（"&amp;入力シート!F36&amp;入力シート!G36&amp;"）第"&amp;入力シート!I36&amp;"号")</f>
        <v/>
      </c>
      <c r="T31" s="358"/>
      <c r="U31" s="358"/>
      <c r="V31" s="358"/>
      <c r="W31" s="358"/>
      <c r="X31" s="358"/>
      <c r="Y31" s="358"/>
      <c r="Z31" s="358"/>
      <c r="AA31" s="358"/>
      <c r="AB31" s="358"/>
      <c r="AC31" s="358"/>
      <c r="AD31" s="358"/>
      <c r="AE31" s="358"/>
      <c r="AF31" s="358"/>
      <c r="AG31" s="358"/>
      <c r="AH31" s="358"/>
      <c r="AI31" s="358"/>
      <c r="AJ31" s="358"/>
      <c r="AK31" s="358"/>
      <c r="AL31" s="575"/>
    </row>
    <row r="32" spans="1:38" ht="16.5" customHeight="1">
      <c r="A32" s="548" t="s">
        <v>405</v>
      </c>
      <c r="B32" s="292"/>
      <c r="C32" s="299" t="s">
        <v>85</v>
      </c>
      <c r="D32" s="299"/>
      <c r="E32" s="299"/>
      <c r="F32" s="299"/>
      <c r="G32" s="299"/>
      <c r="H32" s="299"/>
      <c r="I32" s="299"/>
      <c r="J32" s="322"/>
      <c r="K32" s="551" t="s">
        <v>77</v>
      </c>
      <c r="L32" s="299"/>
      <c r="M32" s="299"/>
      <c r="N32" s="299"/>
      <c r="O32" s="299"/>
      <c r="P32" s="322"/>
      <c r="Q32" s="563"/>
      <c r="S32" s="413">
        <f>入力シート!E37</f>
        <v>0</v>
      </c>
      <c r="T32" s="413"/>
      <c r="U32" s="413"/>
      <c r="V32" s="413"/>
      <c r="W32" s="413"/>
      <c r="X32" s="413"/>
      <c r="Y32" s="413"/>
      <c r="Z32" s="413"/>
      <c r="AA32" s="413"/>
      <c r="AC32" s="413">
        <f>入力シート!E40</f>
        <v>0</v>
      </c>
      <c r="AD32" s="413"/>
      <c r="AE32" s="413"/>
      <c r="AF32" s="413"/>
      <c r="AG32" s="413"/>
      <c r="AH32" s="413"/>
      <c r="AI32" s="413"/>
      <c r="AJ32" s="413"/>
      <c r="AK32" s="413"/>
      <c r="AL32" s="577"/>
    </row>
    <row r="33" spans="1:38" ht="16.5" customHeight="1">
      <c r="A33" s="284"/>
      <c r="B33" s="293"/>
      <c r="C33" s="298"/>
      <c r="D33" s="298"/>
      <c r="E33" s="298"/>
      <c r="F33" s="298"/>
      <c r="G33" s="298"/>
      <c r="H33" s="298"/>
      <c r="I33" s="298"/>
      <c r="J33" s="307"/>
      <c r="K33" s="552"/>
      <c r="L33" s="298"/>
      <c r="M33" s="298"/>
      <c r="N33" s="298"/>
      <c r="O33" s="298"/>
      <c r="P33" s="307"/>
      <c r="Q33" s="565"/>
      <c r="S33" s="414">
        <f>入力シート!E38</f>
        <v>0</v>
      </c>
      <c r="T33" s="414"/>
      <c r="U33" s="414"/>
      <c r="V33" s="414"/>
      <c r="W33" s="414"/>
      <c r="X33" s="414"/>
      <c r="Y33" s="414"/>
      <c r="Z33" s="414"/>
      <c r="AA33" s="414"/>
      <c r="AC33" s="414">
        <f>入力シート!E41</f>
        <v>0</v>
      </c>
      <c r="AD33" s="414"/>
      <c r="AE33" s="414"/>
      <c r="AF33" s="414"/>
      <c r="AG33" s="414"/>
      <c r="AH33" s="414"/>
      <c r="AI33" s="414"/>
      <c r="AJ33" s="414"/>
      <c r="AK33" s="414"/>
      <c r="AL33" s="578"/>
    </row>
    <row r="34" spans="1:38" ht="16.5" customHeight="1">
      <c r="A34" s="285"/>
      <c r="B34" s="294"/>
      <c r="C34" s="300"/>
      <c r="D34" s="300"/>
      <c r="E34" s="300"/>
      <c r="F34" s="300"/>
      <c r="G34" s="300"/>
      <c r="H34" s="300"/>
      <c r="I34" s="300"/>
      <c r="J34" s="323"/>
      <c r="K34" s="553"/>
      <c r="L34" s="300"/>
      <c r="M34" s="300"/>
      <c r="N34" s="300"/>
      <c r="O34" s="300"/>
      <c r="P34" s="323"/>
      <c r="Q34" s="362"/>
      <c r="S34" s="567">
        <f>入力シート!E39</f>
        <v>0</v>
      </c>
      <c r="T34" s="567"/>
      <c r="U34" s="567"/>
      <c r="V34" s="567"/>
      <c r="W34" s="567"/>
      <c r="X34" s="567"/>
      <c r="Y34" s="567"/>
      <c r="Z34" s="567"/>
      <c r="AA34" s="567"/>
      <c r="AC34" s="567">
        <f>入力シート!E42</f>
        <v>0</v>
      </c>
      <c r="AD34" s="567"/>
      <c r="AE34" s="567"/>
      <c r="AF34" s="567"/>
      <c r="AG34" s="567"/>
      <c r="AH34" s="567"/>
      <c r="AI34" s="567"/>
      <c r="AJ34" s="567"/>
      <c r="AK34" s="567"/>
      <c r="AL34" s="579"/>
    </row>
    <row r="35" spans="1:38" ht="16.5" customHeight="1">
      <c r="A35" s="548" t="s">
        <v>200</v>
      </c>
      <c r="B35" s="292"/>
      <c r="C35" s="299" t="s">
        <v>113</v>
      </c>
      <c r="D35" s="299"/>
      <c r="E35" s="299"/>
      <c r="F35" s="299"/>
      <c r="G35" s="299"/>
      <c r="H35" s="299"/>
      <c r="I35" s="299"/>
      <c r="J35" s="322"/>
      <c r="K35" s="554"/>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80"/>
    </row>
    <row r="36" spans="1:38" ht="16.5" customHeight="1">
      <c r="A36" s="284"/>
      <c r="B36" s="293"/>
      <c r="C36" s="298"/>
      <c r="D36" s="298"/>
      <c r="E36" s="298"/>
      <c r="F36" s="298"/>
      <c r="G36" s="298"/>
      <c r="H36" s="298"/>
      <c r="I36" s="298"/>
      <c r="J36" s="307"/>
      <c r="K36" s="555"/>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81"/>
    </row>
    <row r="37" spans="1:38" ht="16.5" customHeight="1">
      <c r="A37" s="284"/>
      <c r="B37" s="293"/>
      <c r="C37" s="298"/>
      <c r="D37" s="298"/>
      <c r="E37" s="298"/>
      <c r="F37" s="298"/>
      <c r="G37" s="298"/>
      <c r="H37" s="298"/>
      <c r="I37" s="298"/>
      <c r="J37" s="307"/>
      <c r="K37" s="555"/>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81"/>
    </row>
    <row r="38" spans="1:38" ht="16.5" customHeight="1">
      <c r="A38" s="284"/>
      <c r="B38" s="293"/>
      <c r="C38" s="298"/>
      <c r="D38" s="298"/>
      <c r="E38" s="298"/>
      <c r="F38" s="298"/>
      <c r="G38" s="298"/>
      <c r="H38" s="298"/>
      <c r="I38" s="298"/>
      <c r="J38" s="307"/>
      <c r="K38" s="555"/>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81"/>
    </row>
    <row r="39" spans="1:38" ht="16.5" customHeight="1">
      <c r="A39" s="284"/>
      <c r="B39" s="293"/>
      <c r="C39" s="298"/>
      <c r="D39" s="298"/>
      <c r="E39" s="298"/>
      <c r="F39" s="298"/>
      <c r="G39" s="298"/>
      <c r="H39" s="298"/>
      <c r="I39" s="298"/>
      <c r="J39" s="307"/>
      <c r="K39" s="555"/>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81"/>
    </row>
    <row r="40" spans="1:38" ht="16.5" customHeight="1">
      <c r="A40" s="284"/>
      <c r="B40" s="293"/>
      <c r="C40" s="298"/>
      <c r="D40" s="298"/>
      <c r="E40" s="298"/>
      <c r="F40" s="298"/>
      <c r="G40" s="298"/>
      <c r="H40" s="298"/>
      <c r="I40" s="298"/>
      <c r="J40" s="307"/>
      <c r="K40" s="555"/>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81"/>
    </row>
    <row r="41" spans="1:38" ht="16.5" customHeight="1">
      <c r="A41" s="286"/>
      <c r="B41" s="295"/>
      <c r="C41" s="305"/>
      <c r="D41" s="305"/>
      <c r="E41" s="305"/>
      <c r="F41" s="305"/>
      <c r="G41" s="305"/>
      <c r="H41" s="305"/>
      <c r="I41" s="305"/>
      <c r="J41" s="327"/>
      <c r="K41" s="556"/>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82"/>
    </row>
  </sheetData>
  <mergeCells count="60">
    <mergeCell ref="AA2:AB2"/>
    <mergeCell ref="AC2:AD2"/>
    <mergeCell ref="AF2:AG2"/>
    <mergeCell ref="AI2:AJ2"/>
    <mergeCell ref="A5:J5"/>
    <mergeCell ref="Y7:AL7"/>
    <mergeCell ref="Y8:AL8"/>
    <mergeCell ref="Y9:AK9"/>
    <mergeCell ref="A13:AL13"/>
    <mergeCell ref="A16:AL16"/>
    <mergeCell ref="A20:AL20"/>
    <mergeCell ref="A22:B22"/>
    <mergeCell ref="C22:J22"/>
    <mergeCell ref="K22:AL22"/>
    <mergeCell ref="A23:B23"/>
    <mergeCell ref="C23:J23"/>
    <mergeCell ref="T23:Y23"/>
    <mergeCell ref="A24:B24"/>
    <mergeCell ref="C24:J24"/>
    <mergeCell ref="P24:Q24"/>
    <mergeCell ref="S24:T24"/>
    <mergeCell ref="V24:W24"/>
    <mergeCell ref="AB24:AC24"/>
    <mergeCell ref="AG24:AI24"/>
    <mergeCell ref="K25:P25"/>
    <mergeCell ref="S25:AG25"/>
    <mergeCell ref="K26:P26"/>
    <mergeCell ref="S26:AG26"/>
    <mergeCell ref="K27:P27"/>
    <mergeCell ref="S27:AG27"/>
    <mergeCell ref="A28:B28"/>
    <mergeCell ref="C28:J28"/>
    <mergeCell ref="R28:U28"/>
    <mergeCell ref="W28:Z28"/>
    <mergeCell ref="AB28:AE28"/>
    <mergeCell ref="A29:B29"/>
    <mergeCell ref="C29:J29"/>
    <mergeCell ref="R29:U29"/>
    <mergeCell ref="W29:Z29"/>
    <mergeCell ref="AB29:AE29"/>
    <mergeCell ref="K30:P30"/>
    <mergeCell ref="S30:AL30"/>
    <mergeCell ref="K31:P31"/>
    <mergeCell ref="S31:AL31"/>
    <mergeCell ref="S32:AA32"/>
    <mergeCell ref="AC32:AL32"/>
    <mergeCell ref="S33:AA33"/>
    <mergeCell ref="AC33:AL33"/>
    <mergeCell ref="S34:AA34"/>
    <mergeCell ref="AC34:AL34"/>
    <mergeCell ref="A25:B27"/>
    <mergeCell ref="C25:J27"/>
    <mergeCell ref="A30:B31"/>
    <mergeCell ref="C30:J31"/>
    <mergeCell ref="A32:B34"/>
    <mergeCell ref="C32:J34"/>
    <mergeCell ref="K32:P34"/>
    <mergeCell ref="A35:B41"/>
    <mergeCell ref="C35:J41"/>
    <mergeCell ref="K35:AL4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入力シート</vt:lpstr>
      <vt:lpstr>提出書類リスト(表)</vt:lpstr>
      <vt:lpstr>提出書類リスト(裏)</vt:lpstr>
      <vt:lpstr>申請書</vt:lpstr>
      <vt:lpstr>工事請負契約書</vt:lpstr>
      <vt:lpstr>誓約書</vt:lpstr>
      <vt:lpstr>提出写真一覧表</vt:lpstr>
      <vt:lpstr>実績報告</vt:lpstr>
      <vt:lpstr>竣工届</vt:lpstr>
      <vt:lpstr>施工チェックリスト</vt:lpstr>
      <vt:lpstr>補助請求</vt:lpstr>
      <vt:lpstr>変更届</vt:lpstr>
      <vt:lpstr>単独槽廃止届</vt:lpstr>
      <vt:lpstr>撤去不可理由書</vt:lpstr>
      <vt:lpstr>撤去不可念書</vt:lpstr>
      <vt:lpstr>上部スラブ念書</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kuser</dc:creator>
  <cp:lastModifiedBy>山口　香織</cp:lastModifiedBy>
  <cp:lastPrinted>2023-02-10T06:07:44Z</cp:lastPrinted>
  <dcterms:created xsi:type="dcterms:W3CDTF">2009-06-09T02:09:18Z</dcterms:created>
  <dcterms:modified xsi:type="dcterms:W3CDTF">2026-04-13T00:17:21Z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5.0.1.0</vt:lpwstr>
    </vt:vector>
  </property>
  <property fmtid="{DCFEDD21-7773-49B2-8022-6FC58DB5260B}" pid="3" name="LastSavedVersion">
    <vt:lpwstr>5.0.1.0</vt:lpwstr>
  </property>
  <property fmtid="{DCFEDD21-7773-49B2-8022-6FC58DB5260B}" pid="4" name="LastSavedDate">
    <vt:filetime>2026-04-13T00:17:21Z</vt:filetime>
  </property>
</Properties>
</file>