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770" tabRatio="766" firstSheet="6" activeTab="12"/>
  </bookViews>
  <sheets>
    <sheet name="入力シート" sheetId="1" r:id="rId1"/>
    <sheet name="提出書類リスト(表)" sheetId="19" r:id="rId2"/>
    <sheet name="提出書類リスト(裏)" sheetId="21" r:id="rId3"/>
    <sheet name="申請書" sheetId="5" r:id="rId4"/>
    <sheet name="工事請負契約書" sheetId="12" r:id="rId5"/>
    <sheet name="誓約書" sheetId="16" r:id="rId6"/>
    <sheet name="提出写真一覧表" sheetId="22" r:id="rId7"/>
    <sheet name="実績報告" sheetId="7" r:id="rId8"/>
    <sheet name="竣工届" sheetId="8" r:id="rId9"/>
    <sheet name="施工チェックリスト" sheetId="28" r:id="rId10"/>
    <sheet name="補助請求" sheetId="10" r:id="rId11"/>
    <sheet name="変更届" sheetId="13" r:id="rId12"/>
    <sheet name="単独槽廃止届" sheetId="27" r:id="rId13"/>
    <sheet name="撤去不可理由書" sheetId="25" r:id="rId14"/>
    <sheet name="撤去不可念書" sheetId="26" r:id="rId15"/>
    <sheet name="上部スラブ念書" sheetId="29" r:id="rId16"/>
  </sheets>
  <definedNames>
    <definedName name="新築">INDIRECT(入力シート!$K$2)</definedName>
    <definedName name="転換">INDIRECT(入力シート!$L$2)</definedName>
    <definedName name="単独槽">INDIRECT(入力シート!$L$19)</definedName>
    <definedName name="no">申請書!$CC$27</definedName>
    <definedName name="汲取槽">INDIRECT(入力シート!$L$20)</definedName>
    <definedName name="増改築有り">INDIRECT(入力シート!$L$24)</definedName>
    <definedName name="図形">INDIRECT('提出書類リスト(表)'!$Q$5)</definedName>
    <definedName name="非表示２">'提出書類リスト(表)'!$S$4</definedName>
    <definedName name="本人">INDIRECT(入力シート!$K$27)</definedName>
    <definedName name="yes4">申請書!$CB$29</definedName>
    <definedName name="共有">INDIRECT(入力シート!$L$27)</definedName>
    <definedName name="一般">INDIRECT(入力シート!$K$28)</definedName>
    <definedName name="併用">INDIRECT(入力シート!$K$29)</definedName>
    <definedName name="撤去費３">INDIRECT(申請書!$BE$26)</definedName>
    <definedName name="撤去費２">申請書!$BE$28</definedName>
    <definedName name="転用費３">INDIRECT(申請書!$BF$26)</definedName>
    <definedName name="転用費２">申請書!$BF$28</definedName>
    <definedName name="現金">INDIRECT(入力シート!$K$45)</definedName>
    <definedName name="その他">INDIRECT(入力シート!$L$45)</definedName>
    <definedName name="増改築無し２">INDIRECT('提出書類リスト(表)'!$Q$5)</definedName>
    <definedName name="_no2">'提出書類リスト(表)'!$X$4:$X$5</definedName>
    <definedName name="_NO5">工事請負契約書!$AN$21</definedName>
    <definedName name="_no4">申請書!$CC$29</definedName>
    <definedName name="YES5">工事請負契約書!$AM$21</definedName>
    <definedName name="yes">申請書!$CB$27</definedName>
    <definedName name="_no1">'提出書類リスト(表)'!$V$4</definedName>
    <definedName name="A1増改築有り">#REF!</definedName>
    <definedName name="増改築有り３３">INDIRECT(入力シート!$L$24)</definedName>
    <definedName name="yes1">'提出書類リスト(表)'!$U$4</definedName>
    <definedName name="yes2">'提出書類リスト(表)'!$W$4:$W$5</definedName>
    <definedName name="増改築無し">INDIRECT(入力シート!$L$21:$L$23)</definedName>
    <definedName name="増改築有り２">'提出書類リスト(表)'!$U$5</definedName>
    <definedName name="増改築有り２２">INDIRECT(入力シート!$L$23)</definedName>
    <definedName name="増改築有り３">'提出書類リスト(表)'!$U$7</definedName>
    <definedName name="撤去費１">申請書!$BE$27</definedName>
    <definedName name="表示１">'提出書類リスト(表)'!$R$4</definedName>
    <definedName name="転用費１">申請書!$BF$27</definedName>
    <definedName name="非表示">入力シート!$M$20</definedName>
    <definedName name="表示">入力シート!$M$19</definedName>
    <definedName name="_xlnm.Print_Area" localSheetId="0">入力シート!$A$1:$J$53</definedName>
    <definedName name="_xlnm.Print_Area" localSheetId="3">申請書!$A$1:$AL$51</definedName>
    <definedName name="_xlnm.Print_Area" localSheetId="7">実績報告!$A$1:$AL$41</definedName>
    <definedName name="_xlnm.Print_Area" localSheetId="8">竣工届!$A$1:$AL$41</definedName>
    <definedName name="_xlnm.Print_Area" localSheetId="10">補助請求!$B$1:$AK$49</definedName>
    <definedName name="_xlnm.Print_Area" localSheetId="4">工事請負契約書!$A$1:$AJ$129</definedName>
    <definedName name="_xlnm.Print_Area" localSheetId="11">変更届!$A$1:$AL$46</definedName>
    <definedName name="_xlnm.Print_Area" localSheetId="5">誓約書!$A$1:$J$45</definedName>
    <definedName name="_xlnm.Print_Area" localSheetId="1">'提出書類リスト(表)'!$A$1:$K$54</definedName>
    <definedName name="_xlnm.Print_Area" localSheetId="2">'提出書類リスト(裏)'!$A$1:$H$26</definedName>
    <definedName name="_xlnm.Print_Area" localSheetId="6">提出写真一覧表!$A$1:$D$55</definedName>
    <definedName name="_xlnm.Print_Area" localSheetId="13">撤去不可理由書!$A$1:$AL$36</definedName>
    <definedName name="_xlnm.Print_Area" localSheetId="14">撤去不可念書!$A$1:$AL$28</definedName>
    <definedName name="_xlnm.Print_Area" localSheetId="12">単独槽廃止届!$A$1:$AL$37</definedName>
    <definedName name="_xlnm.Print_Area" localSheetId="9">施工チェックリスト!$A$1:$AJ$66</definedName>
    <definedName name="_xlnm.Print_Area" localSheetId="15">上部スラブ念書!$A$1:$AL$32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5" authorId="0">
      <text>
        <r>
          <rPr>
            <sz val="9"/>
            <color indexed="81"/>
            <rFont val="Meiryo UI"/>
          </rPr>
          <t>補助金額に対する人槽を自動入力しています。
併用住宅の場合等は、
実際に設置する人槽とは異なります。</t>
        </r>
      </text>
    </comment>
  </commentList>
</comments>
</file>

<file path=xl/sharedStrings.xml><?xml version="1.0" encoding="utf-8"?>
<sst xmlns="http://schemas.openxmlformats.org/spreadsheetml/2006/main" xmlns:r="http://schemas.openxmlformats.org/officeDocument/2006/relationships" count="698" uniqueCount="698">
  <si>
    <t>　転換　</t>
  </si>
  <si>
    <t>行する。</t>
  </si>
  <si>
    <t>浄化槽の名称</t>
    <rPh sb="0" eb="3">
      <t>ジョウカソウ</t>
    </rPh>
    <rPh sb="4" eb="6">
      <t>メイショウ</t>
    </rPh>
    <phoneticPr fontId="3"/>
  </si>
  <si>
    <t>10．</t>
  </si>
  <si>
    <t>汚物や汚水の停滞がないか。</t>
  </si>
  <si>
    <t>浄化槽据え付け水平確認、水張り状況</t>
    <rPh sb="0" eb="3">
      <t>ジョウカソウ</t>
    </rPh>
    <rPh sb="3" eb="4">
      <t>ス</t>
    </rPh>
    <rPh sb="5" eb="6">
      <t>ツ</t>
    </rPh>
    <rPh sb="7" eb="9">
      <t>スイヘイ</t>
    </rPh>
    <rPh sb="9" eb="11">
      <t>カクニン</t>
    </rPh>
    <rPh sb="12" eb="14">
      <t>ミズハリ</t>
    </rPh>
    <rPh sb="15" eb="17">
      <t>ジョウキョウ</t>
    </rPh>
    <phoneticPr fontId="3"/>
  </si>
  <si>
    <t>（記名の場合は、申請者の押印が必要です。）</t>
    <rPh sb="1" eb="3">
      <t>キメイ</t>
    </rPh>
    <rPh sb="4" eb="6">
      <t>バアイ</t>
    </rPh>
    <rPh sb="8" eb="11">
      <t>シンセイシャ</t>
    </rPh>
    <rPh sb="12" eb="14">
      <t>オウイン</t>
    </rPh>
    <rPh sb="15" eb="17">
      <t>ヒツヨウ</t>
    </rPh>
    <phoneticPr fontId="3"/>
  </si>
  <si>
    <t>住宅の種類</t>
    <rPh sb="0" eb="2">
      <t>ジュウタク</t>
    </rPh>
    <rPh sb="3" eb="5">
      <t>シュルイ</t>
    </rPh>
    <phoneticPr fontId="3"/>
  </si>
  <si>
    <t>市長名</t>
    <rPh sb="0" eb="2">
      <t>シチョウ</t>
    </rPh>
    <rPh sb="2" eb="3">
      <t>メイ</t>
    </rPh>
    <phoneticPr fontId="3"/>
  </si>
  <si>
    <t>着工前状況</t>
    <rPh sb="0" eb="3">
      <t>チャッコウマエ</t>
    </rPh>
    <rPh sb="3" eb="5">
      <t>ジョウキョウ</t>
    </rPh>
    <phoneticPr fontId="3"/>
  </si>
  <si>
    <t>月</t>
    <rPh sb="0" eb="1">
      <t>ゲツ</t>
    </rPh>
    <phoneticPr fontId="3"/>
  </si>
  <si>
    <t>チェック欄</t>
    <rPh sb="4" eb="5">
      <t>ラン</t>
    </rPh>
    <phoneticPr fontId="46"/>
  </si>
  <si>
    <r>
      <t>　当する事業についてはその明細が分かるように記載すること</t>
    </r>
    <r>
      <rPr>
        <sz val="11"/>
        <color auto="1"/>
        <rFont val="ＭＳ 明朝"/>
      </rPr>
      <t>。）</t>
    </r>
    <rPh sb="1" eb="2">
      <t>トウ</t>
    </rPh>
    <rPh sb="4" eb="6">
      <t>ジギョウ</t>
    </rPh>
    <rPh sb="13" eb="15">
      <t>メイサイ</t>
    </rPh>
    <rPh sb="16" eb="17">
      <t>フン</t>
    </rPh>
    <rPh sb="22" eb="24">
      <t>キサイ</t>
    </rPh>
    <phoneticPr fontId="3"/>
  </si>
  <si>
    <t>２．本条による変更、延期、又は中止による損害は乙の責に帰すべき場合を除き甲</t>
  </si>
  <si>
    <t>住所</t>
    <rPh sb="0" eb="2">
      <t>ジュウショ</t>
    </rPh>
    <phoneticPr fontId="47"/>
  </si>
  <si>
    <t>11．</t>
  </si>
  <si>
    <t>氏　名</t>
  </si>
  <si>
    <t>②</t>
  </si>
  <si>
    <t>【申請時の配管図に変更がある場合】竣工図</t>
    <rPh sb="17" eb="19">
      <t>シュンコウ</t>
    </rPh>
    <rPh sb="19" eb="20">
      <t>ズ</t>
    </rPh>
    <phoneticPr fontId="47"/>
  </si>
  <si>
    <t>居住部分の面積</t>
    <rPh sb="0" eb="2">
      <t>キョジュウ</t>
    </rPh>
    <rPh sb="2" eb="4">
      <t>ブブン</t>
    </rPh>
    <rPh sb="5" eb="7">
      <t>メンセキ</t>
    </rPh>
    <phoneticPr fontId="3"/>
  </si>
  <si>
    <t>着手日</t>
    <rPh sb="0" eb="2">
      <t>チャクシュ</t>
    </rPh>
    <rPh sb="2" eb="3">
      <t>ビ</t>
    </rPh>
    <phoneticPr fontId="3"/>
  </si>
  <si>
    <t>２．甲は乙の契約違反によりこの契約の目的を達することができなくなったと認め</t>
  </si>
  <si>
    <t>住　所</t>
  </si>
  <si>
    <t>　　　認めたとき。</t>
  </si>
  <si>
    <t>の設備、稼働状況</t>
  </si>
  <si>
    <t>申請者氏名</t>
    <rPh sb="0" eb="3">
      <t>シンセイシャ</t>
    </rPh>
    <rPh sb="3" eb="5">
      <t>シメイ</t>
    </rPh>
    <phoneticPr fontId="3"/>
  </si>
  <si>
    <t>継させてはならない。但し、相手方の承諾を得た場合はこの限りでない。</t>
  </si>
  <si>
    <t>）</t>
  </si>
  <si>
    <t>業者登録番号</t>
    <rPh sb="0" eb="2">
      <t>ギョウシャ</t>
    </rPh>
    <rPh sb="2" eb="4">
      <t>トウロク</t>
    </rPh>
    <rPh sb="4" eb="6">
      <t>バンゴウ</t>
    </rPh>
    <phoneticPr fontId="3"/>
  </si>
  <si>
    <t>果、浄化槽の工事について改善の指摘を受けた場合は、乙に対し、相当の期限を</t>
  </si>
  <si>
    <t>（浄化槽工事業登録番号：</t>
  </si>
  <si>
    <t>用紙の大きさは、日本産業企画Ａ列４番とする。</t>
    <rPh sb="0" eb="2">
      <t>ヨウシ</t>
    </rPh>
    <rPh sb="3" eb="4">
      <t>オオ</t>
    </rPh>
    <rPh sb="8" eb="10">
      <t>ニホン</t>
    </rPh>
    <rPh sb="10" eb="12">
      <t>サンギョウ</t>
    </rPh>
    <rPh sb="12" eb="14">
      <t>キカク</t>
    </rPh>
    <rPh sb="15" eb="16">
      <t>レツ</t>
    </rPh>
    <rPh sb="17" eb="18">
      <t>バン</t>
    </rPh>
    <phoneticPr fontId="3"/>
  </si>
  <si>
    <t>配管工事</t>
    <rPh sb="0" eb="2">
      <t>ハイカン</t>
    </rPh>
    <rPh sb="2" eb="4">
      <t>コウジ</t>
    </rPh>
    <phoneticPr fontId="3"/>
  </si>
  <si>
    <t>既存の</t>
    <rPh sb="0" eb="2">
      <t>キゾン</t>
    </rPh>
    <phoneticPr fontId="3"/>
  </si>
  <si>
    <t>　　</t>
  </si>
  <si>
    <t>又は届出番号：</t>
  </si>
  <si>
    <t>完成時期</t>
    <rPh sb="0" eb="2">
      <t>カンセイ</t>
    </rPh>
    <rPh sb="2" eb="4">
      <t>ジキ</t>
    </rPh>
    <phoneticPr fontId="3"/>
  </si>
  <si>
    <t>　　　増改築無し</t>
    <rPh sb="3" eb="6">
      <t>ゾウカイチク</t>
    </rPh>
    <rPh sb="6" eb="7">
      <t>ナ</t>
    </rPh>
    <phoneticPr fontId="3"/>
  </si>
  <si>
    <t>次のとおり、観音寺市浄化槽設置整備事業が竣工したのでお届けします。</t>
    <rPh sb="0" eb="1">
      <t>ツギ</t>
    </rPh>
    <rPh sb="6" eb="10">
      <t>カンオンジシ</t>
    </rPh>
    <rPh sb="10" eb="13">
      <t>ジョウカソウ</t>
    </rPh>
    <rPh sb="13" eb="15">
      <t>セッチ</t>
    </rPh>
    <rPh sb="15" eb="17">
      <t>セイビ</t>
    </rPh>
    <rPh sb="17" eb="19">
      <t>ジギョウ</t>
    </rPh>
    <rPh sb="20" eb="22">
      <t>シュンコウ</t>
    </rPh>
    <rPh sb="27" eb="28">
      <t>トド</t>
    </rPh>
    <phoneticPr fontId="3"/>
  </si>
  <si>
    <t>浄化槽設置場所</t>
    <rPh sb="0" eb="3">
      <t>ジョウカソウ</t>
    </rPh>
    <rPh sb="3" eb="5">
      <t>セッチ</t>
    </rPh>
    <rPh sb="5" eb="7">
      <t>バショ</t>
    </rPh>
    <phoneticPr fontId="3"/>
  </si>
  <si>
    <t>日</t>
    <rPh sb="0" eb="1">
      <t>ニチ</t>
    </rPh>
    <phoneticPr fontId="3"/>
  </si>
  <si>
    <t>住宅の所有者</t>
    <rPh sb="0" eb="2">
      <t>ジュウタク</t>
    </rPh>
    <rPh sb="3" eb="6">
      <t>ショユウシャ</t>
    </rPh>
    <phoneticPr fontId="3"/>
  </si>
  <si>
    <t>　なお、観音寺市が当該浄化槽に係る保守点検、清掃、法定検査の実施記録について、香川県及</t>
    <rPh sb="4" eb="8">
      <t>カンオンジシ</t>
    </rPh>
    <rPh sb="9" eb="11">
      <t>トウガイ</t>
    </rPh>
    <rPh sb="11" eb="14">
      <t>ジョウカソウ</t>
    </rPh>
    <rPh sb="15" eb="16">
      <t>カカ</t>
    </rPh>
    <rPh sb="17" eb="19">
      <t>ホシュ</t>
    </rPh>
    <rPh sb="19" eb="21">
      <t>テンケン</t>
    </rPh>
    <rPh sb="22" eb="24">
      <t>セイソウ</t>
    </rPh>
    <rPh sb="25" eb="27">
      <t>ホウテイ</t>
    </rPh>
    <rPh sb="27" eb="29">
      <t>ケンサ</t>
    </rPh>
    <rPh sb="30" eb="32">
      <t>ジッシ</t>
    </rPh>
    <rPh sb="32" eb="34">
      <t>キロク</t>
    </rPh>
    <rPh sb="39" eb="42">
      <t>カガワケン</t>
    </rPh>
    <rPh sb="42" eb="43">
      <t>オヨ</t>
    </rPh>
    <phoneticPr fontId="3"/>
  </si>
  <si>
    <t>浄化槽工事業者</t>
    <rPh sb="0" eb="3">
      <t>ジョウカソウ</t>
    </rPh>
    <rPh sb="3" eb="5">
      <t>コウジ</t>
    </rPh>
    <rPh sb="5" eb="6">
      <t>ギョウ</t>
    </rPh>
    <rPh sb="6" eb="7">
      <t>シャ</t>
    </rPh>
    <phoneticPr fontId="3"/>
  </si>
  <si>
    <t>９．</t>
  </si>
  <si>
    <t>浄化槽の認定番号</t>
    <rPh sb="0" eb="3">
      <t>ジョウカソウ</t>
    </rPh>
    <rPh sb="4" eb="6">
      <t>ニンテイ</t>
    </rPh>
    <rPh sb="6" eb="8">
      <t>バンゴウ</t>
    </rPh>
    <phoneticPr fontId="3"/>
  </si>
  <si>
    <t>事業名</t>
    <rPh sb="0" eb="2">
      <t>ジギョウ</t>
    </rPh>
    <rPh sb="2" eb="3">
      <t>メイ</t>
    </rPh>
    <phoneticPr fontId="3"/>
  </si>
  <si>
    <t>印</t>
    <rPh sb="0" eb="1">
      <t>イン</t>
    </rPh>
    <phoneticPr fontId="3"/>
  </si>
  <si>
    <r>
      <t>１　工事費請求書又は領収書の写し（第５条第２項</t>
    </r>
    <r>
      <rPr>
        <sz val="11"/>
        <color auto="1"/>
        <rFont val="ＭＳ 明朝"/>
      </rPr>
      <t>及び第３項に該</t>
    </r>
    <rPh sb="2" eb="5">
      <t>コウジヒ</t>
    </rPh>
    <rPh sb="5" eb="8">
      <t>セイキュウショ</t>
    </rPh>
    <rPh sb="14" eb="15">
      <t>ウツ</t>
    </rPh>
    <rPh sb="17" eb="18">
      <t>ダイ</t>
    </rPh>
    <rPh sb="19" eb="20">
      <t>ジョウ</t>
    </rPh>
    <rPh sb="20" eb="21">
      <t>ダイ</t>
    </rPh>
    <rPh sb="22" eb="23">
      <t>コウ</t>
    </rPh>
    <rPh sb="23" eb="24">
      <t>オヨ</t>
    </rPh>
    <rPh sb="25" eb="26">
      <t>ダイ</t>
    </rPh>
    <rPh sb="27" eb="28">
      <t>コウ</t>
    </rPh>
    <rPh sb="29" eb="30">
      <t>ガイ</t>
    </rPh>
    <phoneticPr fontId="3"/>
  </si>
  <si>
    <t>浄化槽の人槽</t>
    <rPh sb="0" eb="3">
      <t>ジョウカソウ</t>
    </rPh>
    <rPh sb="4" eb="5">
      <t>ニン</t>
    </rPh>
    <rPh sb="5" eb="6">
      <t>ソウ</t>
    </rPh>
    <phoneticPr fontId="3"/>
  </si>
  <si>
    <t>工事業者名</t>
    <rPh sb="0" eb="2">
      <t>コウジ</t>
    </rPh>
    <rPh sb="2" eb="4">
      <t>ギョウシャ</t>
    </rPh>
    <rPh sb="4" eb="5">
      <t>メイ</t>
    </rPh>
    <phoneticPr fontId="3"/>
  </si>
  <si>
    <t>※契約書に記載されている浄化槽設備士が実地に監督していること</t>
    <rPh sb="1" eb="4">
      <t>ケイヤクショ</t>
    </rPh>
    <rPh sb="5" eb="7">
      <t>キサイ</t>
    </rPh>
    <rPh sb="12" eb="15">
      <t>ジョウカソウ</t>
    </rPh>
    <rPh sb="15" eb="18">
      <t>セツビシ</t>
    </rPh>
    <rPh sb="19" eb="21">
      <t>ジッチ</t>
    </rPh>
    <rPh sb="22" eb="24">
      <t>カントク</t>
    </rPh>
    <phoneticPr fontId="3"/>
  </si>
  <si>
    <t>浄化槽設備士氏名</t>
    <rPh sb="0" eb="3">
      <t>ジョウカソウ</t>
    </rPh>
    <rPh sb="3" eb="5">
      <t>セツビ</t>
    </rPh>
    <rPh sb="5" eb="6">
      <t>シ</t>
    </rPh>
    <rPh sb="6" eb="8">
      <t>シメイ</t>
    </rPh>
    <phoneticPr fontId="3"/>
  </si>
  <si>
    <t>使用承認願いを提出した底版と同品を使用をしているか。</t>
    <rPh sb="0" eb="2">
      <t>シヨウ</t>
    </rPh>
    <rPh sb="2" eb="4">
      <t>ショウニン</t>
    </rPh>
    <rPh sb="4" eb="5">
      <t>ネガ</t>
    </rPh>
    <rPh sb="7" eb="9">
      <t>テイシュツ</t>
    </rPh>
    <rPh sb="11" eb="13">
      <t>テイバン</t>
    </rPh>
    <rPh sb="14" eb="15">
      <t>ドウ</t>
    </rPh>
    <rPh sb="15" eb="16">
      <t>ヒン</t>
    </rPh>
    <rPh sb="17" eb="19">
      <t>シヨウ</t>
    </rPh>
    <phoneticPr fontId="3"/>
  </si>
  <si>
    <r>
      <t xml:space="preserve">撤去費
</t>
    </r>
    <r>
      <rPr>
        <b/>
        <sz val="8"/>
        <color rgb="FF0070C0"/>
        <rFont val="Meiryo UI"/>
      </rPr>
      <t>□をクリック</t>
    </r>
    <rPh sb="0" eb="2">
      <t>テッキョ</t>
    </rPh>
    <rPh sb="2" eb="3">
      <t>ヒ</t>
    </rPh>
    <phoneticPr fontId="3"/>
  </si>
  <si>
    <t>記</t>
    <rPh sb="0" eb="1">
      <t>キ</t>
    </rPh>
    <phoneticPr fontId="3"/>
  </si>
  <si>
    <t>単独浄化槽</t>
    <rPh sb="0" eb="2">
      <t>タンドク</t>
    </rPh>
    <rPh sb="2" eb="4">
      <t>ジョウカ</t>
    </rPh>
    <rPh sb="4" eb="5">
      <t>ソウ</t>
    </rPh>
    <phoneticPr fontId="3"/>
  </si>
  <si>
    <t>認定番号</t>
    <rPh sb="0" eb="2">
      <t>ニンテイ</t>
    </rPh>
    <rPh sb="2" eb="4">
      <t>バンゴウ</t>
    </rPh>
    <phoneticPr fontId="3"/>
  </si>
  <si>
    <t>６</t>
  </si>
  <si>
    <t>添付書類</t>
    <rPh sb="0" eb="2">
      <t>テンプ</t>
    </rPh>
    <rPh sb="2" eb="4">
      <t>ショルイ</t>
    </rPh>
    <phoneticPr fontId="3"/>
  </si>
  <si>
    <t>免状番号</t>
    <rPh sb="0" eb="2">
      <t>メンジョウ</t>
    </rPh>
    <rPh sb="2" eb="4">
      <t>バンゴウ</t>
    </rPh>
    <phoneticPr fontId="3"/>
  </si>
  <si>
    <t>その他の場合</t>
    <rPh sb="2" eb="3">
      <t>タ</t>
    </rPh>
    <rPh sb="4" eb="6">
      <t>バアイ</t>
    </rPh>
    <phoneticPr fontId="3"/>
  </si>
  <si>
    <t>し尿のみ</t>
    <rPh sb="1" eb="2">
      <t>ニョウ</t>
    </rPh>
    <phoneticPr fontId="3"/>
  </si>
  <si>
    <t>・施主宛て請求書等全ての書類が整った日付であること。</t>
    <rPh sb="1" eb="3">
      <t>セシュ</t>
    </rPh>
    <rPh sb="3" eb="4">
      <t>ア</t>
    </rPh>
    <rPh sb="5" eb="8">
      <t>セイキュウショ</t>
    </rPh>
    <rPh sb="8" eb="9">
      <t>トウ</t>
    </rPh>
    <rPh sb="9" eb="10">
      <t>スベ</t>
    </rPh>
    <rPh sb="12" eb="14">
      <t>ショルイ</t>
    </rPh>
    <rPh sb="15" eb="16">
      <t>トトノ</t>
    </rPh>
    <rPh sb="18" eb="20">
      <t>ヒヅケ</t>
    </rPh>
    <phoneticPr fontId="3"/>
  </si>
  <si>
    <t>円也</t>
    <rPh sb="0" eb="1">
      <t>エン</t>
    </rPh>
    <rPh sb="1" eb="2">
      <t>ナリ</t>
    </rPh>
    <phoneticPr fontId="3"/>
  </si>
  <si>
    <t>観音寺市浄化槽設置整備事業竣工届</t>
    <rPh sb="0" eb="4">
      <t>カンオンジシ</t>
    </rPh>
    <rPh sb="4" eb="7">
      <t>ジョウカソウ</t>
    </rPh>
    <rPh sb="7" eb="9">
      <t>セッチ</t>
    </rPh>
    <rPh sb="9" eb="11">
      <t>セイビ</t>
    </rPh>
    <rPh sb="11" eb="13">
      <t>ジギョウ</t>
    </rPh>
    <rPh sb="13" eb="15">
      <t>シュンコウ</t>
    </rPh>
    <rPh sb="15" eb="16">
      <t>トドケ</t>
    </rPh>
    <phoneticPr fontId="3"/>
  </si>
  <si>
    <t>金融機関名</t>
    <rPh sb="0" eb="2">
      <t>キンユウ</t>
    </rPh>
    <rPh sb="2" eb="4">
      <t>キカン</t>
    </rPh>
    <rPh sb="4" eb="5">
      <t>メイ</t>
    </rPh>
    <phoneticPr fontId="3"/>
  </si>
  <si>
    <t>業者名</t>
    <rPh sb="0" eb="2">
      <t>ギョウシャ</t>
    </rPh>
    <rPh sb="2" eb="3">
      <t>メイ</t>
    </rPh>
    <phoneticPr fontId="3"/>
  </si>
  <si>
    <t>２</t>
  </si>
  <si>
    <t>支店（支所）名</t>
    <rPh sb="0" eb="2">
      <t>シテン</t>
    </rPh>
    <rPh sb="3" eb="5">
      <t>シショ</t>
    </rPh>
    <rPh sb="6" eb="7">
      <t>メイ</t>
    </rPh>
    <phoneticPr fontId="3"/>
  </si>
  <si>
    <t>なお、この申請に当たり、私の市税の納付状況について市が確認することに同意します。</t>
  </si>
  <si>
    <t>各装置に変形や破損はないか。</t>
    <rPh sb="0" eb="3">
      <t>カクソウチ</t>
    </rPh>
    <rPh sb="4" eb="6">
      <t>ヘンケイ</t>
    </rPh>
    <rPh sb="7" eb="9">
      <t>ハソン</t>
    </rPh>
    <phoneticPr fontId="47"/>
  </si>
  <si>
    <t>住所</t>
    <rPh sb="0" eb="2">
      <t>ジュウショ</t>
    </rPh>
    <phoneticPr fontId="3"/>
  </si>
  <si>
    <t>預金種別</t>
    <rPh sb="0" eb="2">
      <t>ヨキン</t>
    </rPh>
    <rPh sb="2" eb="4">
      <t>シュベツ</t>
    </rPh>
    <phoneticPr fontId="3"/>
  </si>
  <si>
    <t>様式第１号（第６条関係）</t>
    <rPh sb="0" eb="2">
      <t>ヨウシキ</t>
    </rPh>
    <rPh sb="2" eb="3">
      <t>ダイ</t>
    </rPh>
    <rPh sb="4" eb="5">
      <t>ゴウ</t>
    </rPh>
    <rPh sb="6" eb="7">
      <t>ダイ</t>
    </rPh>
    <rPh sb="8" eb="9">
      <t>ジョウ</t>
    </rPh>
    <rPh sb="9" eb="11">
      <t>カンケイ</t>
    </rPh>
    <phoneticPr fontId="3"/>
  </si>
  <si>
    <t>・工事が完了した日付であること。（施主宛て請求書の日付以前。）</t>
    <rPh sb="1" eb="3">
      <t>コウジ</t>
    </rPh>
    <rPh sb="4" eb="6">
      <t>カンリョウ</t>
    </rPh>
    <rPh sb="8" eb="10">
      <t>ヒヅケ</t>
    </rPh>
    <rPh sb="25" eb="26">
      <t>ヒ</t>
    </rPh>
    <rPh sb="26" eb="27">
      <t>ツ</t>
    </rPh>
    <rPh sb="27" eb="29">
      <t>イゼン</t>
    </rPh>
    <phoneticPr fontId="3"/>
  </si>
  <si>
    <t>申請者</t>
    <rPh sb="0" eb="3">
      <t>シンセイシャ</t>
    </rPh>
    <phoneticPr fontId="3"/>
  </si>
  <si>
    <t>氏名</t>
    <rPh sb="0" eb="2">
      <t>シメイ</t>
    </rPh>
    <phoneticPr fontId="3"/>
  </si>
  <si>
    <t>単独槽・汲取り槽本体の写真</t>
    <rPh sb="0" eb="2">
      <t>タンドク</t>
    </rPh>
    <rPh sb="2" eb="3">
      <t>ソウ</t>
    </rPh>
    <rPh sb="4" eb="6">
      <t>クミト</t>
    </rPh>
    <rPh sb="7" eb="8">
      <t>ソウ</t>
    </rPh>
    <rPh sb="8" eb="10">
      <t>ホンタイ</t>
    </rPh>
    <rPh sb="11" eb="13">
      <t>シャシン</t>
    </rPh>
    <phoneticPr fontId="3"/>
  </si>
  <si>
    <t>転居前の住所</t>
    <rPh sb="0" eb="2">
      <t>テンキョ</t>
    </rPh>
    <rPh sb="2" eb="3">
      <t>マエ</t>
    </rPh>
    <rPh sb="4" eb="6">
      <t>ジュウショ</t>
    </rPh>
    <phoneticPr fontId="3"/>
  </si>
  <si>
    <t>延べ床面積</t>
    <rPh sb="0" eb="1">
      <t>ノ</t>
    </rPh>
    <rPh sb="2" eb="5">
      <t>ユカメンセキ</t>
    </rPh>
    <phoneticPr fontId="3"/>
  </si>
  <si>
    <t>事業内容</t>
    <rPh sb="0" eb="2">
      <t>ジギョウ</t>
    </rPh>
    <rPh sb="2" eb="4">
      <t>ナイヨウ</t>
    </rPh>
    <phoneticPr fontId="3"/>
  </si>
  <si>
    <t>補助申請額</t>
    <rPh sb="0" eb="2">
      <t>ホジョ</t>
    </rPh>
    <rPh sb="2" eb="5">
      <t>シンセイガク</t>
    </rPh>
    <phoneticPr fontId="3"/>
  </si>
  <si>
    <t>１</t>
  </si>
  <si>
    <t>申請した浄化槽の種類、処理対象人員、認定番号と同じか。</t>
    <rPh sb="0" eb="2">
      <t>シンセイ</t>
    </rPh>
    <rPh sb="4" eb="7">
      <t>ジョウカソウ</t>
    </rPh>
    <rPh sb="8" eb="10">
      <t>シュルイ</t>
    </rPh>
    <rPh sb="11" eb="13">
      <t>ショリ</t>
    </rPh>
    <rPh sb="13" eb="15">
      <t>タイショウ</t>
    </rPh>
    <rPh sb="15" eb="17">
      <t>ジンイン</t>
    </rPh>
    <rPh sb="18" eb="20">
      <t>ニンテイ</t>
    </rPh>
    <rPh sb="20" eb="22">
      <t>バンゴウ</t>
    </rPh>
    <rPh sb="23" eb="24">
      <t>オナ</t>
    </rPh>
    <phoneticPr fontId="3"/>
  </si>
  <si>
    <t>浄化槽設備士</t>
    <rPh sb="0" eb="3">
      <t>ジョウカソウ</t>
    </rPh>
    <rPh sb="3" eb="5">
      <t>セツビ</t>
    </rPh>
    <rPh sb="5" eb="6">
      <t>シ</t>
    </rPh>
    <phoneticPr fontId="3"/>
  </si>
  <si>
    <t>口座名義氏名</t>
    <rPh sb="0" eb="2">
      <t>コウザ</t>
    </rPh>
    <rPh sb="2" eb="4">
      <t>メイギ</t>
    </rPh>
    <rPh sb="4" eb="6">
      <t>シメイ</t>
    </rPh>
    <phoneticPr fontId="3"/>
  </si>
  <si>
    <t>完了日</t>
    <rPh sb="0" eb="3">
      <t>カンリョウビ</t>
    </rPh>
    <phoneticPr fontId="3"/>
  </si>
  <si>
    <t>４欄は、該当する事項を○で囲み、その他の場合は具体的な理由を記述すること。</t>
  </si>
  <si>
    <t>５　産業廃棄物管理票（マニフェスト）の写し及び使用廃止届の写</t>
    <rPh sb="2" eb="4">
      <t>サンギョウ</t>
    </rPh>
    <rPh sb="4" eb="7">
      <t>ハイキブツ</t>
    </rPh>
    <rPh sb="7" eb="9">
      <t>カンリ</t>
    </rPh>
    <rPh sb="9" eb="10">
      <t>ヒョウ</t>
    </rPh>
    <rPh sb="19" eb="20">
      <t>ウツ</t>
    </rPh>
    <rPh sb="21" eb="22">
      <t>オヨ</t>
    </rPh>
    <rPh sb="23" eb="25">
      <t>シヨウ</t>
    </rPh>
    <rPh sb="25" eb="27">
      <t>ハイシ</t>
    </rPh>
    <rPh sb="27" eb="28">
      <t>トドケ</t>
    </rPh>
    <rPh sb="29" eb="30">
      <t>ウツ</t>
    </rPh>
    <phoneticPr fontId="3"/>
  </si>
  <si>
    <t>年</t>
    <rPh sb="0" eb="1">
      <t>ネン</t>
    </rPh>
    <phoneticPr fontId="3"/>
  </si>
  <si>
    <r>
      <t>埋戻し前の新設配管全ての布設状況写真</t>
    </r>
    <r>
      <rPr>
        <b/>
        <sz val="11"/>
        <color theme="1"/>
        <rFont val="Meiryo UI"/>
      </rPr>
      <t>（放流側は2枚・１枚は別紙で）</t>
    </r>
    <rPh sb="0" eb="2">
      <t>ウメモド</t>
    </rPh>
    <rPh sb="3" eb="4">
      <t>マエ</t>
    </rPh>
    <rPh sb="5" eb="7">
      <t>シンセツ</t>
    </rPh>
    <rPh sb="7" eb="9">
      <t>ハイカン</t>
    </rPh>
    <rPh sb="9" eb="10">
      <t>スベ</t>
    </rPh>
    <rPh sb="12" eb="14">
      <t>フセツ</t>
    </rPh>
    <rPh sb="14" eb="16">
      <t>ジョウキョウ</t>
    </rPh>
    <rPh sb="16" eb="18">
      <t>シャシン</t>
    </rPh>
    <rPh sb="19" eb="21">
      <t>ホウリュウ</t>
    </rPh>
    <rPh sb="21" eb="22">
      <t>ガワ</t>
    </rPh>
    <phoneticPr fontId="3"/>
  </si>
  <si>
    <t>日</t>
    <rPh sb="0" eb="1">
      <t>ヒ</t>
    </rPh>
    <phoneticPr fontId="3"/>
  </si>
  <si>
    <t>実績報告書</t>
  </si>
  <si>
    <t>しっかり固定されているか。</t>
  </si>
  <si>
    <r>
      <t>補助対象者の確認</t>
    </r>
    <r>
      <rPr>
        <b/>
        <sz val="10"/>
        <color auto="1"/>
        <rFont val="Meiryo UI"/>
      </rPr>
      <t>（甲種地域のみ）</t>
    </r>
    <rPh sb="0" eb="2">
      <t>ホジョ</t>
    </rPh>
    <rPh sb="2" eb="4">
      <t>タイショウ</t>
    </rPh>
    <rPh sb="4" eb="5">
      <t>シャ</t>
    </rPh>
    <rPh sb="6" eb="8">
      <t>カクニン</t>
    </rPh>
    <rPh sb="9" eb="11">
      <t>コウシュ</t>
    </rPh>
    <rPh sb="11" eb="13">
      <t>チイキ</t>
    </rPh>
    <phoneticPr fontId="47"/>
  </si>
  <si>
    <t>人槽</t>
    <rPh sb="0" eb="1">
      <t>ニン</t>
    </rPh>
    <rPh sb="1" eb="2">
      <t>ソウ</t>
    </rPh>
    <phoneticPr fontId="3"/>
  </si>
  <si>
    <t>登録番号</t>
    <rPh sb="0" eb="2">
      <t>トウロク</t>
    </rPh>
    <rPh sb="2" eb="4">
      <t>バンゴウ</t>
    </rPh>
    <phoneticPr fontId="3"/>
  </si>
  <si>
    <t>年度</t>
    <rPh sb="0" eb="2">
      <t>ネンド</t>
    </rPh>
    <phoneticPr fontId="3"/>
  </si>
  <si>
    <t>□　補助対象者であることを確認した。</t>
    <rPh sb="2" eb="4">
      <t>ホジョ</t>
    </rPh>
    <rPh sb="4" eb="6">
      <t>タイショウ</t>
    </rPh>
    <rPh sb="6" eb="7">
      <t>シャ</t>
    </rPh>
    <rPh sb="13" eb="15">
      <t>カクニン</t>
    </rPh>
    <phoneticPr fontId="3"/>
  </si>
  <si>
    <t>親子で同居していて、子が独立することによる新築</t>
    <rPh sb="0" eb="2">
      <t>オヤコ</t>
    </rPh>
    <rPh sb="3" eb="5">
      <t>ドウキョ</t>
    </rPh>
    <rPh sb="10" eb="11">
      <t>コ</t>
    </rPh>
    <rPh sb="12" eb="14">
      <t>ドクリツ</t>
    </rPh>
    <rPh sb="21" eb="23">
      <t>シンチク</t>
    </rPh>
    <phoneticPr fontId="48"/>
  </si>
  <si>
    <t>設置場所</t>
    <rPh sb="0" eb="2">
      <t>セッチ</t>
    </rPh>
    <rPh sb="2" eb="4">
      <t>バショ</t>
    </rPh>
    <phoneticPr fontId="3"/>
  </si>
  <si>
    <t>スケール・黒板</t>
    <rPh sb="5" eb="7">
      <t>コクバン</t>
    </rPh>
    <phoneticPr fontId="3"/>
  </si>
  <si>
    <t>←この日付欄は空欄で提出してください。</t>
    <rPh sb="3" eb="5">
      <t>ヒヅケ</t>
    </rPh>
    <rPh sb="5" eb="6">
      <t>ラン</t>
    </rPh>
    <rPh sb="7" eb="9">
      <t>クウラン</t>
    </rPh>
    <rPh sb="10" eb="12">
      <t>テイシュツ</t>
    </rPh>
    <phoneticPr fontId="3"/>
  </si>
  <si>
    <t>交付決定額</t>
    <rPh sb="0" eb="2">
      <t>コウフ</t>
    </rPh>
    <rPh sb="2" eb="4">
      <t>ケッテイ</t>
    </rPh>
    <rPh sb="4" eb="5">
      <t>ガク</t>
    </rPh>
    <phoneticPr fontId="3"/>
  </si>
  <si>
    <t>竣工年月日</t>
    <rPh sb="0" eb="2">
      <t>シュンコウ</t>
    </rPh>
    <rPh sb="2" eb="3">
      <t>ネン</t>
    </rPh>
    <rPh sb="3" eb="5">
      <t>ガッピ</t>
    </rPh>
    <phoneticPr fontId="3"/>
  </si>
  <si>
    <t>浄化槽機種等</t>
    <rPh sb="0" eb="3">
      <t>ジョウカソウ</t>
    </rPh>
    <rPh sb="3" eb="6">
      <t>キシュトウ</t>
    </rPh>
    <phoneticPr fontId="3"/>
  </si>
  <si>
    <t>名称</t>
    <rPh sb="0" eb="2">
      <t>メイショウ</t>
    </rPh>
    <phoneticPr fontId="3"/>
  </si>
  <si>
    <t>着手年月日</t>
    <rPh sb="0" eb="2">
      <t>チャクシュ</t>
    </rPh>
    <rPh sb="2" eb="3">
      <t>ネン</t>
    </rPh>
    <rPh sb="3" eb="5">
      <t>ガッピ</t>
    </rPh>
    <phoneticPr fontId="3"/>
  </si>
  <si>
    <t>ただし、</t>
  </si>
  <si>
    <t>指定検査機関（公益社団法人香川県浄化槽協会）の行う水質に関する検査を受検します。</t>
    <rPh sb="0" eb="2">
      <t>シテイ</t>
    </rPh>
    <rPh sb="2" eb="4">
      <t>ケンサ</t>
    </rPh>
    <rPh sb="4" eb="6">
      <t>キカン</t>
    </rPh>
    <rPh sb="7" eb="9">
      <t>コウエキ</t>
    </rPh>
    <rPh sb="9" eb="13">
      <t>シャダンホウジン</t>
    </rPh>
    <rPh sb="13" eb="16">
      <t>カガワケン</t>
    </rPh>
    <rPh sb="16" eb="19">
      <t>ジョウカソウ</t>
    </rPh>
    <rPh sb="19" eb="21">
      <t>キョウカイ</t>
    </rPh>
    <rPh sb="23" eb="24">
      <t>オコナ</t>
    </rPh>
    <rPh sb="25" eb="27">
      <t>スイシツ</t>
    </rPh>
    <rPh sb="28" eb="29">
      <t>カン</t>
    </rPh>
    <rPh sb="31" eb="33">
      <t>ケンサ</t>
    </rPh>
    <rPh sb="34" eb="36">
      <t>ジュケン</t>
    </rPh>
    <phoneticPr fontId="47"/>
  </si>
  <si>
    <t>工事業者</t>
    <rPh sb="0" eb="2">
      <t>コウジ</t>
    </rPh>
    <rPh sb="2" eb="4">
      <t>ギョウシャ</t>
    </rPh>
    <phoneticPr fontId="3"/>
  </si>
  <si>
    <t>第19条　この契約書に定めのない事項については、必要に応じて、甲乙協議のうえ</t>
  </si>
  <si>
    <t>他の市町村から観音寺市への転入による新築</t>
    <rPh sb="0" eb="1">
      <t>タ</t>
    </rPh>
    <rPh sb="2" eb="5">
      <t>シチョウソン</t>
    </rPh>
    <rPh sb="7" eb="11">
      <t>カンオンジシ</t>
    </rPh>
    <rPh sb="13" eb="15">
      <t>テンニュウ</t>
    </rPh>
    <rPh sb="18" eb="20">
      <t>シンチク</t>
    </rPh>
    <phoneticPr fontId="48"/>
  </si>
  <si>
    <t>備考</t>
    <rPh sb="0" eb="2">
      <t>ビコウ</t>
    </rPh>
    <phoneticPr fontId="3"/>
  </si>
  <si>
    <t>ポンプ槽付浄化槽を使用の場合</t>
    <rPh sb="3" eb="4">
      <t>ソウ</t>
    </rPh>
    <rPh sb="4" eb="5">
      <t>ツキ</t>
    </rPh>
    <rPh sb="5" eb="8">
      <t>ジョウカソウ</t>
    </rPh>
    <rPh sb="9" eb="11">
      <t>シヨウ</t>
    </rPh>
    <rPh sb="12" eb="14">
      <t>バアイ</t>
    </rPh>
    <phoneticPr fontId="3"/>
  </si>
  <si>
    <t>観音寺市浄化槽設置整備事業実績報告書</t>
    <rPh sb="0" eb="4">
      <t>カンオンジシ</t>
    </rPh>
    <rPh sb="4" eb="7">
      <t>ジョウカソウ</t>
    </rPh>
    <rPh sb="7" eb="9">
      <t>セッチ</t>
    </rPh>
    <rPh sb="9" eb="11">
      <t>セイビ</t>
    </rPh>
    <rPh sb="11" eb="13">
      <t>ジギョウ</t>
    </rPh>
    <rPh sb="13" eb="15">
      <t>ジッセキ</t>
    </rPh>
    <rPh sb="15" eb="17">
      <t>ホウコク</t>
    </rPh>
    <rPh sb="17" eb="18">
      <t>ショ</t>
    </rPh>
    <phoneticPr fontId="3"/>
  </si>
  <si>
    <t>記</t>
    <rPh sb="0" eb="1">
      <t>キ</t>
    </rPh>
    <phoneticPr fontId="47"/>
  </si>
  <si>
    <t>交付年度</t>
    <rPh sb="0" eb="2">
      <t>コウフ</t>
    </rPh>
    <rPh sb="2" eb="4">
      <t>ネンド</t>
    </rPh>
    <phoneticPr fontId="3"/>
  </si>
  <si>
    <t>４．雨水貯留槽に転用するため。</t>
    <rPh sb="2" eb="4">
      <t>ウスイ</t>
    </rPh>
    <rPh sb="4" eb="6">
      <t>チョリュウ</t>
    </rPh>
    <rPh sb="6" eb="7">
      <t>ソウ</t>
    </rPh>
    <rPh sb="8" eb="10">
      <t>テンヨウ</t>
    </rPh>
    <phoneticPr fontId="3"/>
  </si>
  <si>
    <t>撤去できない理由の例</t>
    <rPh sb="0" eb="2">
      <t>テッキョ</t>
    </rPh>
    <rPh sb="6" eb="8">
      <t>リユウ</t>
    </rPh>
    <rPh sb="9" eb="10">
      <t>レイ</t>
    </rPh>
    <phoneticPr fontId="3"/>
  </si>
  <si>
    <t>上 記 の 金 額 を 請 求 し ま す 。</t>
    <rPh sb="0" eb="1">
      <t>ウエ</t>
    </rPh>
    <rPh sb="2" eb="3">
      <t>キ</t>
    </rPh>
    <rPh sb="6" eb="7">
      <t>カネ</t>
    </rPh>
    <rPh sb="8" eb="9">
      <t>ガク</t>
    </rPh>
    <rPh sb="12" eb="13">
      <t>ショウ</t>
    </rPh>
    <rPh sb="14" eb="15">
      <t>モトム</t>
    </rPh>
    <phoneticPr fontId="3"/>
  </si>
  <si>
    <t>付</t>
    <rPh sb="0" eb="1">
      <t>ヅケ</t>
    </rPh>
    <phoneticPr fontId="3"/>
  </si>
  <si>
    <t>口座番号</t>
    <rPh sb="0" eb="2">
      <t>コウザ</t>
    </rPh>
    <rPh sb="2" eb="4">
      <t>バンゴウ</t>
    </rPh>
    <phoneticPr fontId="3"/>
  </si>
  <si>
    <t>第６条　乙は、この契約の履行について、工事の全部又は大部分を一括して第三者</t>
  </si>
  <si>
    <t>フリガナ</t>
  </si>
  <si>
    <t>第</t>
    <rPh sb="0" eb="1">
      <t>ダイ</t>
    </rPh>
    <phoneticPr fontId="3"/>
  </si>
  <si>
    <t>アパート名等</t>
    <rPh sb="4" eb="5">
      <t>メイ</t>
    </rPh>
    <rPh sb="5" eb="6">
      <t>ナド</t>
    </rPh>
    <phoneticPr fontId="3"/>
  </si>
  <si>
    <t>その他の面積</t>
    <rPh sb="2" eb="3">
      <t>タ</t>
    </rPh>
    <rPh sb="4" eb="6">
      <t>メンセキ</t>
    </rPh>
    <phoneticPr fontId="3"/>
  </si>
  <si>
    <t>５</t>
  </si>
  <si>
    <t>交付決定年月日等</t>
    <rPh sb="0" eb="2">
      <t>コウフ</t>
    </rPh>
    <rPh sb="2" eb="4">
      <t>ケッテイ</t>
    </rPh>
    <rPh sb="4" eb="5">
      <t>ネン</t>
    </rPh>
    <rPh sb="5" eb="7">
      <t>ガッピ</t>
    </rPh>
    <rPh sb="7" eb="8">
      <t>トウ</t>
    </rPh>
    <phoneticPr fontId="3"/>
  </si>
  <si>
    <t>契約金額</t>
    <rPh sb="0" eb="2">
      <t>ケイヤク</t>
    </rPh>
    <rPh sb="2" eb="4">
      <t>キンガク</t>
    </rPh>
    <phoneticPr fontId="3"/>
  </si>
  <si>
    <t>消毒設備の変形、破損、固定の状況</t>
    <rPh sb="0" eb="2">
      <t>ショウドク</t>
    </rPh>
    <rPh sb="2" eb="4">
      <t>セツビ</t>
    </rPh>
    <rPh sb="5" eb="7">
      <t>ヘンケイ</t>
    </rPh>
    <rPh sb="8" eb="10">
      <t>ハソン</t>
    </rPh>
    <rPh sb="11" eb="13">
      <t>コテイ</t>
    </rPh>
    <rPh sb="14" eb="16">
      <t>ジョウキョウ</t>
    </rPh>
    <phoneticPr fontId="47"/>
  </si>
  <si>
    <t>住所２</t>
    <rPh sb="0" eb="2">
      <t>ジュウショ</t>
    </rPh>
    <phoneticPr fontId="3"/>
  </si>
  <si>
    <t>消毒設備に変形や破損はないか。</t>
    <rPh sb="0" eb="2">
      <t>ショウドク</t>
    </rPh>
    <rPh sb="2" eb="4">
      <t>セツビ</t>
    </rPh>
    <rPh sb="5" eb="7">
      <t>ヘンケイ</t>
    </rPh>
    <rPh sb="8" eb="10">
      <t>ハソン</t>
    </rPh>
    <phoneticPr fontId="47"/>
  </si>
  <si>
    <t>実際の竣工日</t>
    <rPh sb="0" eb="2">
      <t>ジッサイ</t>
    </rPh>
    <rPh sb="3" eb="5">
      <t>シュンコウ</t>
    </rPh>
    <rPh sb="5" eb="6">
      <t>ビ</t>
    </rPh>
    <phoneticPr fontId="3"/>
  </si>
  <si>
    <t>しっかり固定されているか。</t>
    <rPh sb="4" eb="6">
      <t>コテイ</t>
    </rPh>
    <phoneticPr fontId="47"/>
  </si>
  <si>
    <t>薬剤筒は傾いていないか。</t>
    <rPh sb="0" eb="2">
      <t>ヤクザイ</t>
    </rPh>
    <rPh sb="2" eb="3">
      <t>トウ</t>
    </rPh>
    <rPh sb="4" eb="5">
      <t>カタム</t>
    </rPh>
    <phoneticPr fontId="47"/>
  </si>
  <si>
    <r>
      <t>※配管経路が竣工図と一致できること。</t>
    </r>
    <r>
      <rPr>
        <sz val="9"/>
        <color theme="1"/>
        <rFont val="Meiryo UI"/>
      </rPr>
      <t>（インバートますの位置と配管図が照合できるように撮影してください。）</t>
    </r>
    <rPh sb="1" eb="3">
      <t>ハイカン</t>
    </rPh>
    <rPh sb="3" eb="5">
      <t>ケイロ</t>
    </rPh>
    <rPh sb="6" eb="8">
      <t>シュンコウ</t>
    </rPh>
    <rPh sb="8" eb="9">
      <t>ズ</t>
    </rPh>
    <rPh sb="10" eb="12">
      <t>イッチ</t>
    </rPh>
    <phoneticPr fontId="3"/>
  </si>
  <si>
    <t>浄化槽設備士・スケール・黒板</t>
    <rPh sb="0" eb="3">
      <t>ジョウカソウ</t>
    </rPh>
    <rPh sb="3" eb="6">
      <t>セツビシ</t>
    </rPh>
    <rPh sb="12" eb="14">
      <t>コクバン</t>
    </rPh>
    <phoneticPr fontId="3"/>
  </si>
  <si>
    <t>ポンプが2台以上設置されているか。</t>
    <rPh sb="5" eb="6">
      <t>ダイ</t>
    </rPh>
    <rPh sb="6" eb="8">
      <t>イジョウ</t>
    </rPh>
    <rPh sb="8" eb="10">
      <t>セッチ</t>
    </rPh>
    <phoneticPr fontId="47"/>
  </si>
  <si>
    <t>ポンプの固定が十分行われているか。</t>
    <rPh sb="4" eb="6">
      <t>コテイ</t>
    </rPh>
    <rPh sb="7" eb="9">
      <t>ジュウブン</t>
    </rPh>
    <rPh sb="9" eb="10">
      <t>オコナ</t>
    </rPh>
    <phoneticPr fontId="47"/>
  </si>
  <si>
    <t>浄化槽設置届出書の写し（審議機関経由済のもの）</t>
    <rPh sb="6" eb="7">
      <t>デ</t>
    </rPh>
    <phoneticPr fontId="46"/>
  </si>
  <si>
    <t>令和　　　 年　　　 月　　　 日（　　　 ）</t>
    <rPh sb="0" eb="1">
      <t>レイ</t>
    </rPh>
    <rPh sb="1" eb="2">
      <t>ワ</t>
    </rPh>
    <rPh sb="6" eb="7">
      <t>ネン</t>
    </rPh>
    <rPh sb="11" eb="12">
      <t>ガツ</t>
    </rPh>
    <rPh sb="16" eb="17">
      <t>ニチ</t>
    </rPh>
    <phoneticPr fontId="3"/>
  </si>
  <si>
    <t>（下水道課記入欄）</t>
    <rPh sb="1" eb="4">
      <t>ゲスイドウ</t>
    </rPh>
    <rPh sb="4" eb="5">
      <t>カ</t>
    </rPh>
    <rPh sb="5" eb="7">
      <t>キニュウ</t>
    </rPh>
    <rPh sb="7" eb="8">
      <t>ラン</t>
    </rPh>
    <phoneticPr fontId="3"/>
  </si>
  <si>
    <t>（２）　甲が請負代金を所定の期日に支払わなかったとき又は請負代金の支払い能</t>
  </si>
  <si>
    <t>ポンプの取り外しが可能か。</t>
    <rPh sb="4" eb="5">
      <t>ト</t>
    </rPh>
    <rPh sb="6" eb="7">
      <t>ハズ</t>
    </rPh>
    <rPh sb="9" eb="11">
      <t>カノウ</t>
    </rPh>
    <phoneticPr fontId="47"/>
  </si>
  <si>
    <t>雨水や工場排水等が流入していないか。</t>
  </si>
  <si>
    <t>ブロワーの設置、稼働状況</t>
    <rPh sb="5" eb="7">
      <t>セッチ</t>
    </rPh>
    <rPh sb="8" eb="10">
      <t>カドウ</t>
    </rPh>
    <rPh sb="10" eb="12">
      <t>ジョウキョウ</t>
    </rPh>
    <phoneticPr fontId="47"/>
  </si>
  <si>
    <t>令和</t>
    <rPh sb="0" eb="2">
      <t>レイワ</t>
    </rPh>
    <phoneticPr fontId="3"/>
  </si>
  <si>
    <t>　　　工期日が延期された場合に、工事の一時中止又は着工期日の延期の状態が、</t>
  </si>
  <si>
    <t>防振対策がなされているか。</t>
    <rPh sb="0" eb="2">
      <t>ボウシン</t>
    </rPh>
    <rPh sb="2" eb="4">
      <t>タイサク</t>
    </rPh>
    <phoneticPr fontId="47"/>
  </si>
  <si>
    <r>
      <t>←現場打ちのみ確認</t>
    </r>
    <r>
      <rPr>
        <b/>
        <sz val="8"/>
        <color rgb="FF002060"/>
        <rFont val="Meiryo UI"/>
      </rPr>
      <t>（二次製品を使用した場合は斜線）</t>
    </r>
    <rPh sb="1" eb="3">
      <t>ゲンバ</t>
    </rPh>
    <rPh sb="3" eb="4">
      <t>ウ</t>
    </rPh>
    <rPh sb="7" eb="9">
      <t>カクニン</t>
    </rPh>
    <rPh sb="10" eb="14">
      <t>ニジセイヒン</t>
    </rPh>
    <rPh sb="15" eb="17">
      <t>シヨウ</t>
    </rPh>
    <rPh sb="19" eb="21">
      <t>バアイ</t>
    </rPh>
    <rPh sb="22" eb="24">
      <t>シャセン</t>
    </rPh>
    <phoneticPr fontId="3"/>
  </si>
  <si>
    <t>い。</t>
  </si>
  <si>
    <t>固定が十分行われているか。</t>
    <rPh sb="0" eb="2">
      <t>コテイ</t>
    </rPh>
    <rPh sb="3" eb="5">
      <t>ジュウブン</t>
    </rPh>
    <rPh sb="5" eb="6">
      <t>オコナ</t>
    </rPh>
    <phoneticPr fontId="47"/>
  </si>
  <si>
    <t>漏電のおそれはないか。</t>
    <rPh sb="0" eb="2">
      <t>ロウデン</t>
    </rPh>
    <phoneticPr fontId="47"/>
  </si>
  <si>
    <t>処理の対象</t>
    <rPh sb="0" eb="2">
      <t>ショリ</t>
    </rPh>
    <rPh sb="3" eb="5">
      <t>タイショウ</t>
    </rPh>
    <phoneticPr fontId="3"/>
  </si>
  <si>
    <t>漏水が生じていないか。</t>
    <rPh sb="0" eb="2">
      <t>ロウスイ</t>
    </rPh>
    <rPh sb="3" eb="4">
      <t>ショウ</t>
    </rPh>
    <phoneticPr fontId="47"/>
  </si>
  <si>
    <t>浄化槽本体の水平の状況</t>
    <rPh sb="0" eb="3">
      <t>ジョウカソウ</t>
    </rPh>
    <rPh sb="3" eb="5">
      <t>ホンタイ</t>
    </rPh>
    <rPh sb="6" eb="8">
      <t>スイヘイ</t>
    </rPh>
    <rPh sb="9" eb="11">
      <t>ジョウキョウ</t>
    </rPh>
    <phoneticPr fontId="47"/>
  </si>
  <si>
    <t>集合住宅等からの転居による新築</t>
    <rPh sb="0" eb="2">
      <t>シュウゴウ</t>
    </rPh>
    <rPh sb="2" eb="4">
      <t>ジュウタク</t>
    </rPh>
    <rPh sb="4" eb="5">
      <t>トウ</t>
    </rPh>
    <rPh sb="8" eb="10">
      <t>テンキョ</t>
    </rPh>
    <rPh sb="13" eb="15">
      <t>シンチク</t>
    </rPh>
    <phoneticPr fontId="48"/>
  </si>
  <si>
    <t>水平が保たれているか。</t>
    <rPh sb="0" eb="2">
      <t>スイヘイ</t>
    </rPh>
    <rPh sb="3" eb="4">
      <t>タモ</t>
    </rPh>
    <phoneticPr fontId="47"/>
  </si>
  <si>
    <t>浄化槽設置工事施工チェックリスト</t>
  </si>
  <si>
    <t>上記のとおり確認したことを証します。</t>
    <rPh sb="0" eb="2">
      <t>ジョウキ</t>
    </rPh>
    <rPh sb="6" eb="8">
      <t>カクニン</t>
    </rPh>
    <rPh sb="13" eb="14">
      <t>ショウ</t>
    </rPh>
    <phoneticPr fontId="47"/>
  </si>
  <si>
    <t>年　月　日</t>
    <rPh sb="0" eb="1">
      <t>ネン</t>
    </rPh>
    <rPh sb="2" eb="3">
      <t>ガツ</t>
    </rPh>
    <rPh sb="4" eb="5">
      <t>ヒ</t>
    </rPh>
    <phoneticPr fontId="3"/>
  </si>
  <si>
    <t>普通</t>
    <rPh sb="0" eb="2">
      <t>フツウ</t>
    </rPh>
    <phoneticPr fontId="3"/>
  </si>
  <si>
    <t>を求めることができる。この場合、その延長日数は、甲乙協議して定める。</t>
  </si>
  <si>
    <r>
      <t>基礎コンクリートの確認</t>
    </r>
    <r>
      <rPr>
        <sz val="6"/>
        <color auto="1"/>
        <rFont val="ＭＳ 明朝"/>
      </rPr>
      <t>（二次製品を使用する場合）</t>
    </r>
    <rPh sb="0" eb="2">
      <t>キソ</t>
    </rPh>
    <rPh sb="9" eb="11">
      <t>カクニン</t>
    </rPh>
    <rPh sb="12" eb="14">
      <t>ニジ</t>
    </rPh>
    <rPh sb="14" eb="16">
      <t>セイヒン</t>
    </rPh>
    <rPh sb="17" eb="19">
      <t>シヨウ</t>
    </rPh>
    <rPh sb="21" eb="23">
      <t>バアイ</t>
    </rPh>
    <phoneticPr fontId="3"/>
  </si>
  <si>
    <t>接触材等の変形、破損、固定の状況</t>
    <rPh sb="0" eb="2">
      <t>セッショク</t>
    </rPh>
    <rPh sb="2" eb="3">
      <t>ザイ</t>
    </rPh>
    <rPh sb="3" eb="4">
      <t>トウ</t>
    </rPh>
    <rPh sb="5" eb="7">
      <t>ヘンケイ</t>
    </rPh>
    <rPh sb="8" eb="10">
      <t>ハソン</t>
    </rPh>
    <rPh sb="11" eb="13">
      <t>コテイ</t>
    </rPh>
    <rPh sb="14" eb="16">
      <t>ジョウキョウ</t>
    </rPh>
    <phoneticPr fontId="47"/>
  </si>
  <si>
    <t>④</t>
  </si>
  <si>
    <t>観下第</t>
    <rPh sb="0" eb="1">
      <t>カン</t>
    </rPh>
    <rPh sb="1" eb="2">
      <t>ゲ</t>
    </rPh>
    <rPh sb="2" eb="3">
      <t>ダイ</t>
    </rPh>
    <phoneticPr fontId="3"/>
  </si>
  <si>
    <t>提出写真一覧表</t>
    <rPh sb="0" eb="2">
      <t>テイシュツ</t>
    </rPh>
    <rPh sb="2" eb="4">
      <t>シャシン</t>
    </rPh>
    <rPh sb="4" eb="6">
      <t>イチラン</t>
    </rPh>
    <rPh sb="6" eb="7">
      <t>ヒョウ</t>
    </rPh>
    <phoneticPr fontId="3"/>
  </si>
  <si>
    <t>担当浄化槽設備士氏名</t>
    <rPh sb="0" eb="2">
      <t>タントウ</t>
    </rPh>
    <rPh sb="2" eb="5">
      <t>ジョウカソウ</t>
    </rPh>
    <rPh sb="5" eb="7">
      <t>セツビ</t>
    </rPh>
    <rPh sb="7" eb="8">
      <t>シ</t>
    </rPh>
    <rPh sb="8" eb="10">
      <t>シメイ</t>
    </rPh>
    <phoneticPr fontId="47"/>
  </si>
  <si>
    <t>空気の出方や水流に片寄りはないか。</t>
    <rPh sb="0" eb="2">
      <t>クウキ</t>
    </rPh>
    <rPh sb="3" eb="5">
      <t>デカタ</t>
    </rPh>
    <rPh sb="6" eb="8">
      <t>スイリュウ</t>
    </rPh>
    <rPh sb="9" eb="11">
      <t>カタヨ</t>
    </rPh>
    <phoneticPr fontId="47"/>
  </si>
  <si>
    <t>嫌気ろ床槽のろ材及び接触ばっ気槽の接触材に変形や破損はないか。</t>
    <rPh sb="0" eb="2">
      <t>ケンキ</t>
    </rPh>
    <rPh sb="3" eb="4">
      <t>ユカ</t>
    </rPh>
    <rPh sb="4" eb="5">
      <t>ソウ</t>
    </rPh>
    <rPh sb="7" eb="8">
      <t>ザイ</t>
    </rPh>
    <rPh sb="8" eb="9">
      <t>オヨ</t>
    </rPh>
    <rPh sb="10" eb="12">
      <t>セッショク</t>
    </rPh>
    <rPh sb="14" eb="15">
      <t>キ</t>
    </rPh>
    <rPh sb="15" eb="16">
      <t>ソウ</t>
    </rPh>
    <phoneticPr fontId="47"/>
  </si>
  <si>
    <t>し、かつ、生物化学的酸素要求量（以下「BOD」という。）除去率90％以上・</t>
  </si>
  <si>
    <t>新たな浄化槽に取り換え</t>
    <rPh sb="0" eb="1">
      <t>アラ</t>
    </rPh>
    <rPh sb="3" eb="6">
      <t>ジョウカソウ</t>
    </rPh>
    <rPh sb="7" eb="8">
      <t>ト</t>
    </rPh>
    <rPh sb="9" eb="10">
      <t>カ</t>
    </rPh>
    <phoneticPr fontId="3"/>
  </si>
  <si>
    <r>
      <t>工</t>
    </r>
    <r>
      <rPr>
        <sz val="20"/>
        <color auto="1"/>
        <rFont val="Century"/>
      </rPr>
      <t xml:space="preserve"> </t>
    </r>
    <r>
      <rPr>
        <sz val="20"/>
        <color auto="1"/>
        <rFont val="ＭＳ 明朝"/>
      </rPr>
      <t>事</t>
    </r>
    <r>
      <rPr>
        <sz val="20"/>
        <color auto="1"/>
        <rFont val="Century"/>
      </rPr>
      <t xml:space="preserve"> </t>
    </r>
    <r>
      <rPr>
        <sz val="20"/>
        <color auto="1"/>
        <rFont val="ＭＳ 明朝"/>
      </rPr>
      <t>請</t>
    </r>
    <r>
      <rPr>
        <sz val="20"/>
        <color auto="1"/>
        <rFont val="Century"/>
      </rPr>
      <t xml:space="preserve"> </t>
    </r>
    <r>
      <rPr>
        <sz val="20"/>
        <color auto="1"/>
        <rFont val="ＭＳ 明朝"/>
      </rPr>
      <t>負</t>
    </r>
    <r>
      <rPr>
        <sz val="20"/>
        <color auto="1"/>
        <rFont val="Century"/>
      </rPr>
      <t xml:space="preserve"> </t>
    </r>
    <r>
      <rPr>
        <sz val="20"/>
        <color auto="1"/>
        <rFont val="ＭＳ 明朝"/>
      </rPr>
      <t>契</t>
    </r>
    <r>
      <rPr>
        <sz val="20"/>
        <color auto="1"/>
        <rFont val="Century"/>
      </rPr>
      <t xml:space="preserve"> </t>
    </r>
    <r>
      <rPr>
        <sz val="20"/>
        <color auto="1"/>
        <rFont val="ＭＳ 明朝"/>
      </rPr>
      <t>約</t>
    </r>
    <r>
      <rPr>
        <sz val="20"/>
        <color auto="1"/>
        <rFont val="Century"/>
      </rPr>
      <t xml:space="preserve"> </t>
    </r>
    <r>
      <rPr>
        <sz val="20"/>
        <color auto="1"/>
        <rFont val="ＭＳ 明朝"/>
      </rPr>
      <t>書</t>
    </r>
  </si>
  <si>
    <t>殿</t>
    <rPh sb="0" eb="1">
      <t>ドノ</t>
    </rPh>
    <phoneticPr fontId="3"/>
  </si>
  <si>
    <t>設置理由</t>
    <rPh sb="0" eb="2">
      <t>セッチ</t>
    </rPh>
    <rPh sb="2" eb="4">
      <t>リユウ</t>
    </rPh>
    <phoneticPr fontId="3"/>
  </si>
  <si>
    <t>（以下「甲」という。）</t>
  </si>
  <si>
    <t>（以下「乙」という。）</t>
  </si>
  <si>
    <t>第３条　乙は、この契約と添付の図面及び仕様書に基づき、前条の期間内に工事を</t>
  </si>
  <si>
    <t>　る。</t>
  </si>
  <si>
    <t>る。</t>
  </si>
  <si>
    <t>浄化槽設備士・標識・黒板</t>
    <rPh sb="0" eb="3">
      <t>ジョウカソウ</t>
    </rPh>
    <rPh sb="3" eb="6">
      <t>セツビシ</t>
    </rPh>
    <rPh sb="7" eb="9">
      <t>ヒョウシキ</t>
    </rPh>
    <rPh sb="10" eb="12">
      <t>コクバン</t>
    </rPh>
    <phoneticPr fontId="3"/>
  </si>
  <si>
    <t>保守点検、清掃の支障となるものが置かれていないか。</t>
  </si>
  <si>
    <t>観音寺市が定める工事の基準に従って工事を行わなければならない。</t>
  </si>
  <si>
    <t>２．甲は、浄化槽法第７条の規定により、水質に関する検査を受け、その検査の結</t>
  </si>
  <si>
    <t>令和</t>
    <rPh sb="0" eb="1">
      <t>レイ</t>
    </rPh>
    <rPh sb="1" eb="2">
      <t>ワ</t>
    </rPh>
    <phoneticPr fontId="3"/>
  </si>
  <si>
    <t>３．前項に定める請求は、浄化槽の工事についての改善の指摘が甲の責に帰すべき</t>
  </si>
  <si>
    <t>適用される合併処理浄化槽にあっては、同指針に適合するところの別添する図</t>
  </si>
  <si>
    <t>口座名義フリガナ</t>
    <rPh sb="0" eb="2">
      <t>コウザ</t>
    </rPh>
    <rPh sb="2" eb="4">
      <t>メイギ</t>
    </rPh>
    <phoneticPr fontId="3"/>
  </si>
  <si>
    <t>（１）　浄化槽の設置等の届出その他の必要な手続きが受理されず、又は認められ</t>
  </si>
  <si>
    <t>請負代金全額の支払を完了する。</t>
  </si>
  <si>
    <t>　　　ないとき。</t>
  </si>
  <si>
    <t>（２）　工事用地につき、工事施工が著しく困難と判断される瑕疵が発見されたと</t>
  </si>
  <si>
    <r>
      <t>雨どい等から既存浄化槽との接続部までの雨水集水管</t>
    </r>
    <r>
      <rPr>
        <b/>
        <sz val="11"/>
        <color auto="1"/>
        <rFont val="Meiryo UI"/>
      </rPr>
      <t>（浄化槽との接続部は２枚・１枚は別紙で）</t>
    </r>
    <rPh sb="0" eb="1">
      <t>アマ</t>
    </rPh>
    <rPh sb="3" eb="4">
      <t>トウ</t>
    </rPh>
    <rPh sb="6" eb="8">
      <t>キゾン</t>
    </rPh>
    <rPh sb="8" eb="11">
      <t>ジョウカソウ</t>
    </rPh>
    <rPh sb="13" eb="15">
      <t>セツゾク</t>
    </rPh>
    <rPh sb="15" eb="16">
      <t>ブ</t>
    </rPh>
    <rPh sb="19" eb="21">
      <t>ウスイ</t>
    </rPh>
    <rPh sb="21" eb="23">
      <t>シュウスイ</t>
    </rPh>
    <rPh sb="23" eb="24">
      <t>カン</t>
    </rPh>
    <rPh sb="24" eb="25">
      <t>ニュウカン</t>
    </rPh>
    <rPh sb="35" eb="36">
      <t>マイ</t>
    </rPh>
    <rPh sb="38" eb="39">
      <t>マイ</t>
    </rPh>
    <rPh sb="40" eb="42">
      <t>ベッシ</t>
    </rPh>
    <phoneticPr fontId="3"/>
  </si>
  <si>
    <t>９</t>
  </si>
  <si>
    <t>違約金を請求することができる。</t>
  </si>
  <si>
    <t>　　　き。</t>
  </si>
  <si>
    <t>ポンプ升に漏水のおそれはないか。</t>
    <rPh sb="3" eb="4">
      <t>マス</t>
    </rPh>
    <rPh sb="5" eb="7">
      <t>ロウスイ</t>
    </rPh>
    <phoneticPr fontId="47"/>
  </si>
  <si>
    <t>工事完了写真</t>
    <rPh sb="0" eb="2">
      <t>コウジ</t>
    </rPh>
    <rPh sb="2" eb="4">
      <t>カンリョウ</t>
    </rPh>
    <rPh sb="4" eb="6">
      <t>シャシン</t>
    </rPh>
    <phoneticPr fontId="3"/>
  </si>
  <si>
    <t>２．前項により、この契約が解除された場合、乙はこの契約の履行のために乙にお</t>
  </si>
  <si>
    <t>（１）　第８条に基づき、工事が一時中止され又は甲の責に帰すべき事由により着</t>
  </si>
  <si>
    <t>観音寺市浄化槽設置整備事業補助金を申請する</t>
    <rPh sb="13" eb="16">
      <t>ホジョキン</t>
    </rPh>
    <phoneticPr fontId="3"/>
  </si>
  <si>
    <t>設置理由</t>
    <rPh sb="0" eb="2">
      <t>セッチ</t>
    </rPh>
    <rPh sb="2" eb="4">
      <t>リユウ</t>
    </rPh>
    <phoneticPr fontId="47"/>
  </si>
  <si>
    <t>　　倒壊を起こす可能性があるため。</t>
  </si>
  <si>
    <t>　　　　力を欠くことが明らかになったとき。</t>
  </si>
  <si>
    <t>（３）　甲がこの契約に違反し、その結果、この契約を履行できなくなったと乙が</t>
  </si>
  <si>
    <t>①</t>
  </si>
  <si>
    <t>２．前項によってこの契約が解除された場合は、甲は乙の損害を賠償するものとす</t>
  </si>
  <si>
    <t>事業年度</t>
    <rPh sb="0" eb="2">
      <t>ジギョウ</t>
    </rPh>
    <rPh sb="2" eb="4">
      <t>ネンド</t>
    </rPh>
    <phoneticPr fontId="3"/>
  </si>
  <si>
    <t>（注意）</t>
    <rPh sb="1" eb="3">
      <t>チュウイ</t>
    </rPh>
    <phoneticPr fontId="3"/>
  </si>
  <si>
    <t>２．甲がこの契約に基づいて、乙に支払うべき金員を所定の期日までに支払わない</t>
  </si>
  <si>
    <t>（１）変更した補助事業の内容</t>
    <rPh sb="3" eb="5">
      <t>ヘンコウ</t>
    </rPh>
    <rPh sb="7" eb="9">
      <t>ホジョ</t>
    </rPh>
    <rPh sb="9" eb="11">
      <t>ジギョウ</t>
    </rPh>
    <rPh sb="12" eb="14">
      <t>ナイヨウ</t>
    </rPh>
    <phoneticPr fontId="3"/>
  </si>
  <si>
    <t>４　浄化槽工事業者が撮影した工事工程写真</t>
    <rPh sb="2" eb="5">
      <t>ジョウカソウ</t>
    </rPh>
    <rPh sb="5" eb="7">
      <t>コウジ</t>
    </rPh>
    <rPh sb="7" eb="9">
      <t>ギョウシャ</t>
    </rPh>
    <rPh sb="10" eb="12">
      <t>サツエイ</t>
    </rPh>
    <rPh sb="14" eb="16">
      <t>コウジ</t>
    </rPh>
    <rPh sb="16" eb="18">
      <t>コウテイ</t>
    </rPh>
    <rPh sb="18" eb="20">
      <t>シャシン</t>
    </rPh>
    <phoneticPr fontId="3"/>
  </si>
  <si>
    <t>№　　　　　</t>
  </si>
  <si>
    <t>分の１の</t>
  </si>
  <si>
    <t>（２）変更後の着手･完了予定年月日</t>
    <rPh sb="3" eb="5">
      <t>ヘンコウ</t>
    </rPh>
    <rPh sb="5" eb="6">
      <t>ゴ</t>
    </rPh>
    <rPh sb="7" eb="9">
      <t>チャクシュ</t>
    </rPh>
    <rPh sb="10" eb="12">
      <t>カンリョウ</t>
    </rPh>
    <rPh sb="12" eb="14">
      <t>ヨテイ</t>
    </rPh>
    <rPh sb="14" eb="15">
      <t>ネン</t>
    </rPh>
    <rPh sb="15" eb="17">
      <t>ガッピ</t>
    </rPh>
    <phoneticPr fontId="3"/>
  </si>
  <si>
    <t>ことができないときは、甲に対して、遅滞なく、その事由を明示して工期の延長</t>
  </si>
  <si>
    <t>ばならない。</t>
  </si>
  <si>
    <t>変更承認申請書類</t>
    <rPh sb="6" eb="8">
      <t>ショルイ</t>
    </rPh>
    <phoneticPr fontId="46"/>
  </si>
  <si>
    <t>着手</t>
    <rPh sb="0" eb="2">
      <t>チャクシュ</t>
    </rPh>
    <phoneticPr fontId="3"/>
  </si>
  <si>
    <t>黒板</t>
    <rPh sb="0" eb="2">
      <t>コクバン</t>
    </rPh>
    <phoneticPr fontId="3"/>
  </si>
  <si>
    <t>きる。</t>
  </si>
  <si>
    <t>完了</t>
    <rPh sb="0" eb="2">
      <t>カンリョウ</t>
    </rPh>
    <phoneticPr fontId="3"/>
  </si>
  <si>
    <t>代表者の役職・氏名</t>
    <rPh sb="0" eb="3">
      <t>ダイヒョウシャ</t>
    </rPh>
    <rPh sb="4" eb="5">
      <t>ヤク</t>
    </rPh>
    <rPh sb="5" eb="6">
      <t>ショク</t>
    </rPh>
    <rPh sb="7" eb="9">
      <t>シメイ</t>
    </rPh>
    <phoneticPr fontId="3"/>
  </si>
  <si>
    <t>観音寺市長　　</t>
    <rPh sb="0" eb="3">
      <t>カンオンジ</t>
    </rPh>
    <phoneticPr fontId="47"/>
  </si>
  <si>
    <t>竣工届</t>
    <rPh sb="0" eb="2">
      <t>シュンコウ</t>
    </rPh>
    <rPh sb="2" eb="3">
      <t>トドケ</t>
    </rPh>
    <phoneticPr fontId="47"/>
  </si>
  <si>
    <t>廃止</t>
    <rPh sb="0" eb="2">
      <t>ハイシ</t>
    </rPh>
    <phoneticPr fontId="3"/>
  </si>
  <si>
    <t>完成して契約の目的物を甲に引き渡すものとし、甲は、引渡しと引き換えにその</t>
  </si>
  <si>
    <t>③</t>
  </si>
  <si>
    <t>また、検査の結果が「不適」となった場合には、速やかに改善します。</t>
    <rPh sb="3" eb="5">
      <t>ケンサ</t>
    </rPh>
    <rPh sb="6" eb="8">
      <t>ケッカ</t>
    </rPh>
    <rPh sb="10" eb="12">
      <t>フテキ</t>
    </rPh>
    <rPh sb="17" eb="19">
      <t>バアイ</t>
    </rPh>
    <rPh sb="22" eb="23">
      <t>スミ</t>
    </rPh>
    <rPh sb="26" eb="28">
      <t>カイゼン</t>
    </rPh>
    <phoneticPr fontId="3"/>
  </si>
  <si>
    <t>⑥</t>
  </si>
  <si>
    <t>観音寺市浄化槽設置整備事業補助金交付請求書</t>
    <rPh sb="0" eb="4">
      <t>カンオンジシ</t>
    </rPh>
    <rPh sb="4" eb="7">
      <t>ジョウカソウ</t>
    </rPh>
    <rPh sb="7" eb="9">
      <t>セッチ</t>
    </rPh>
    <rPh sb="9" eb="11">
      <t>セイビ</t>
    </rPh>
    <rPh sb="11" eb="13">
      <t>ジギョウ</t>
    </rPh>
    <rPh sb="13" eb="16">
      <t>ホジョキン</t>
    </rPh>
    <rPh sb="16" eb="18">
      <t>コウフ</t>
    </rPh>
    <rPh sb="18" eb="19">
      <t>ショウ</t>
    </rPh>
    <rPh sb="19" eb="20">
      <t>モトム</t>
    </rPh>
    <rPh sb="20" eb="21">
      <t>ショ</t>
    </rPh>
    <phoneticPr fontId="3"/>
  </si>
  <si>
    <t>観音寺市浄化槽設置整備事業補助金として</t>
    <rPh sb="0" eb="4">
      <t>カンオンジシ</t>
    </rPh>
    <rPh sb="4" eb="7">
      <t>ジョウカソウ</t>
    </rPh>
    <rPh sb="7" eb="9">
      <t>セッチ</t>
    </rPh>
    <rPh sb="9" eb="11">
      <t>セイビ</t>
    </rPh>
    <rPh sb="11" eb="13">
      <t>ジギョウ</t>
    </rPh>
    <rPh sb="13" eb="16">
      <t>ホジョキン</t>
    </rPh>
    <phoneticPr fontId="3"/>
  </si>
  <si>
    <t>月</t>
    <rPh sb="0" eb="1">
      <t>ガツ</t>
    </rPh>
    <phoneticPr fontId="3"/>
  </si>
  <si>
    <t>※　「集合住宅等」には、賃貸の戸建て住宅を含みます。</t>
    <rPh sb="3" eb="7">
      <t>シュウゴウジュウタク</t>
    </rPh>
    <rPh sb="7" eb="8">
      <t>トウ</t>
    </rPh>
    <rPh sb="12" eb="14">
      <t>チンタイ</t>
    </rPh>
    <rPh sb="15" eb="17">
      <t>コダ</t>
    </rPh>
    <rPh sb="18" eb="20">
      <t>ジュウタク</t>
    </rPh>
    <rPh sb="21" eb="22">
      <t>フク</t>
    </rPh>
    <phoneticPr fontId="3"/>
  </si>
  <si>
    <t>上記請求金額の支払いについては、次の口座への振り込みをお願いします。</t>
    <rPh sb="0" eb="2">
      <t>ジョウキ</t>
    </rPh>
    <rPh sb="2" eb="4">
      <t>セイキュウ</t>
    </rPh>
    <rPh sb="4" eb="6">
      <t>キンガク</t>
    </rPh>
    <rPh sb="7" eb="9">
      <t>シハラ</t>
    </rPh>
    <rPh sb="16" eb="17">
      <t>ツギ</t>
    </rPh>
    <rPh sb="18" eb="20">
      <t>コウザ</t>
    </rPh>
    <rPh sb="22" eb="23">
      <t>フ</t>
    </rPh>
    <rPh sb="24" eb="25">
      <t>コ</t>
    </rPh>
    <rPh sb="28" eb="29">
      <t>ネガ</t>
    </rPh>
    <phoneticPr fontId="3"/>
  </si>
  <si>
    <t>撤去工事</t>
    <rPh sb="0" eb="2">
      <t>テッキョ</t>
    </rPh>
    <rPh sb="2" eb="4">
      <t>コウジ</t>
    </rPh>
    <phoneticPr fontId="3"/>
  </si>
  <si>
    <t>選択</t>
  </si>
  <si>
    <t>浄化槽名称・型式</t>
    <rPh sb="0" eb="3">
      <t>ジョウカソウ</t>
    </rPh>
    <rPh sb="3" eb="5">
      <t>メイショウ</t>
    </rPh>
    <rPh sb="6" eb="8">
      <t>カタシキ</t>
    </rPh>
    <phoneticPr fontId="3"/>
  </si>
  <si>
    <t>コンクリート打設状況</t>
    <rPh sb="6" eb="8">
      <t>ダセツ</t>
    </rPh>
    <rPh sb="8" eb="10">
      <t>ジョウキョウ</t>
    </rPh>
    <phoneticPr fontId="3"/>
  </si>
  <si>
    <t>内訳</t>
    <rPh sb="0" eb="2">
      <t>ウチワケ</t>
    </rPh>
    <phoneticPr fontId="3"/>
  </si>
  <si>
    <r>
      <t>上部スラブコンクリート打設状況（竣工）　</t>
    </r>
    <r>
      <rPr>
        <b/>
        <sz val="11"/>
        <color auto="1"/>
        <rFont val="Meiryo UI"/>
      </rPr>
      <t>2枚（１枚は別紙で）</t>
    </r>
    <rPh sb="0" eb="2">
      <t>ジョウブ</t>
    </rPh>
    <rPh sb="11" eb="13">
      <t>ダセツ</t>
    </rPh>
    <rPh sb="13" eb="15">
      <t>ジョウキョウ</t>
    </rPh>
    <rPh sb="16" eb="18">
      <t>シュンコウ</t>
    </rPh>
    <rPh sb="21" eb="22">
      <t>マイ</t>
    </rPh>
    <phoneticPr fontId="3"/>
  </si>
  <si>
    <t>円</t>
    <rPh sb="0" eb="1">
      <t>エン</t>
    </rPh>
    <phoneticPr fontId="3"/>
  </si>
  <si>
    <t>・申請時の着手予定日以降の日付であること。</t>
    <rPh sb="1" eb="4">
      <t>シンセイジ</t>
    </rPh>
    <rPh sb="5" eb="7">
      <t>チャクシュ</t>
    </rPh>
    <rPh sb="7" eb="10">
      <t>ヨテイビ</t>
    </rPh>
    <rPh sb="10" eb="12">
      <t>イコウ</t>
    </rPh>
    <rPh sb="13" eb="15">
      <t>ヒヅケ</t>
    </rPh>
    <phoneticPr fontId="3"/>
  </si>
  <si>
    <t>配管費</t>
    <rPh sb="0" eb="2">
      <t>ハイカン</t>
    </rPh>
    <rPh sb="2" eb="3">
      <t>ヒ</t>
    </rPh>
    <phoneticPr fontId="3"/>
  </si>
  <si>
    <t>浄化槽設置費</t>
    <rPh sb="0" eb="3">
      <t>ジョウカソウ</t>
    </rPh>
    <rPh sb="3" eb="5">
      <t>セッチ</t>
    </rPh>
    <rPh sb="5" eb="6">
      <t>ヒ</t>
    </rPh>
    <phoneticPr fontId="3"/>
  </si>
  <si>
    <t>氏名</t>
    <rPh sb="0" eb="2">
      <t>シメイ</t>
    </rPh>
    <phoneticPr fontId="47"/>
  </si>
  <si>
    <t>変更したことが分かる書類</t>
    <rPh sb="0" eb="2">
      <t>ヘンコウ</t>
    </rPh>
    <rPh sb="7" eb="8">
      <t>ワ</t>
    </rPh>
    <rPh sb="10" eb="12">
      <t>ショルイ</t>
    </rPh>
    <phoneticPr fontId="3"/>
  </si>
  <si>
    <t>請負者</t>
  </si>
  <si>
    <t>ポンプ升に変形や破損はないか。</t>
    <rPh sb="3" eb="4">
      <t>マス</t>
    </rPh>
    <rPh sb="5" eb="7">
      <t>ヘンケイ</t>
    </rPh>
    <rPh sb="8" eb="10">
      <t>ハソン</t>
    </rPh>
    <phoneticPr fontId="47"/>
  </si>
  <si>
    <t>観音寺市浄化槽設置整備事業補助金交付申請書</t>
    <rPh sb="0" eb="4">
      <t>カンオンジシ</t>
    </rPh>
    <rPh sb="4" eb="7">
      <t>ジョウカソウ</t>
    </rPh>
    <rPh sb="7" eb="9">
      <t>セッチ</t>
    </rPh>
    <rPh sb="9" eb="11">
      <t>セイビ</t>
    </rPh>
    <rPh sb="11" eb="13">
      <t>ジギョウ</t>
    </rPh>
    <rPh sb="13" eb="16">
      <t>ホジョキン</t>
    </rPh>
    <rPh sb="16" eb="18">
      <t>コウフ</t>
    </rPh>
    <rPh sb="18" eb="21">
      <t>シンセイショ</t>
    </rPh>
    <phoneticPr fontId="3"/>
  </si>
  <si>
    <t>５．</t>
  </si>
  <si>
    <t>補助金の額</t>
    <rPh sb="0" eb="2">
      <t>ホジョ</t>
    </rPh>
    <rPh sb="4" eb="5">
      <t>ガク</t>
    </rPh>
    <phoneticPr fontId="3"/>
  </si>
  <si>
    <t>事　　業　　名</t>
    <rPh sb="0" eb="1">
      <t>コト</t>
    </rPh>
    <rPh sb="3" eb="4">
      <t>ギョウ</t>
    </rPh>
    <rPh sb="6" eb="7">
      <t>メイ</t>
    </rPh>
    <phoneticPr fontId="3"/>
  </si>
  <si>
    <t>共通</t>
    <rPh sb="0" eb="1">
      <t>キョウツウ</t>
    </rPh>
    <phoneticPr fontId="3"/>
  </si>
  <si>
    <t>【上部スラブが未完成の場合】上部スラブの施工に関する念書</t>
    <rPh sb="1" eb="3">
      <t>ジョウブ</t>
    </rPh>
    <rPh sb="7" eb="10">
      <t>ミカンセイ</t>
    </rPh>
    <rPh sb="11" eb="13">
      <t>バアイ</t>
    </rPh>
    <phoneticPr fontId="3"/>
  </si>
  <si>
    <t>予 定 年 月 日</t>
    <rPh sb="0" eb="1">
      <t>ヨ</t>
    </rPh>
    <rPh sb="2" eb="3">
      <t>サダ</t>
    </rPh>
    <rPh sb="4" eb="5">
      <t>ネン</t>
    </rPh>
    <rPh sb="6" eb="7">
      <t>ガツ</t>
    </rPh>
    <rPh sb="8" eb="9">
      <t>ヒ</t>
    </rPh>
    <phoneticPr fontId="3"/>
  </si>
  <si>
    <t>チェック項目</t>
    <rPh sb="4" eb="6">
      <t>コウモク</t>
    </rPh>
    <phoneticPr fontId="3"/>
  </si>
  <si>
    <t>事務処理欄</t>
    <rPh sb="0" eb="1">
      <t>ジム</t>
    </rPh>
    <rPh sb="1" eb="3">
      <t>ショリ</t>
    </rPh>
    <rPh sb="3" eb="4">
      <t>ラン</t>
    </rPh>
    <phoneticPr fontId="3"/>
  </si>
  <si>
    <t>着　手・完　了</t>
    <rPh sb="0" eb="1">
      <t>キ</t>
    </rPh>
    <rPh sb="2" eb="3">
      <t>テ</t>
    </rPh>
    <rPh sb="4" eb="5">
      <t>カン</t>
    </rPh>
    <rPh sb="6" eb="7">
      <t>リョウ</t>
    </rPh>
    <phoneticPr fontId="3"/>
  </si>
  <si>
    <t>場合は、この限りでない。</t>
  </si>
  <si>
    <t>着 手 ・完 了</t>
    <rPh sb="0" eb="1">
      <t>キ</t>
    </rPh>
    <rPh sb="2" eb="3">
      <t>テ</t>
    </rPh>
    <rPh sb="5" eb="6">
      <t>カン</t>
    </rPh>
    <rPh sb="7" eb="8">
      <t>リョウ</t>
    </rPh>
    <phoneticPr fontId="3"/>
  </si>
  <si>
    <t>（</t>
  </si>
  <si>
    <t>人槽</t>
    <rPh sb="0" eb="2">
      <t>ニンソウ</t>
    </rPh>
    <phoneticPr fontId="3"/>
  </si>
  <si>
    <t>１　補助事業の内容の変更</t>
    <rPh sb="2" eb="4">
      <t>ホジョ</t>
    </rPh>
    <rPh sb="4" eb="6">
      <t>ジギョウ</t>
    </rPh>
    <rPh sb="7" eb="9">
      <t>ナイヨウ</t>
    </rPh>
    <rPh sb="10" eb="12">
      <t>ヘンコウ</t>
    </rPh>
    <phoneticPr fontId="3"/>
  </si>
  <si>
    <t>若しくは工事を一時中止することを求めることができる。この場合において、請</t>
    <rPh sb="35" eb="36">
      <t>ウ</t>
    </rPh>
    <phoneticPr fontId="3"/>
  </si>
  <si>
    <t>第15条　次の各号の一に該当するときは、甲又は乙は催告その他何等の手続きを要</t>
    <rPh sb="37" eb="38">
      <t>ヨウ</t>
    </rPh>
    <phoneticPr fontId="3"/>
  </si>
  <si>
    <t>２　補助事業の廃止</t>
    <rPh sb="2" eb="4">
      <t>ホジョ</t>
    </rPh>
    <rPh sb="4" eb="6">
      <t>ジギョウ</t>
    </rPh>
    <rPh sb="7" eb="9">
      <t>ハイシ</t>
    </rPh>
    <phoneticPr fontId="3"/>
  </si>
  <si>
    <t>せ、又は自ら浄化槽設備士の資格を有して、工事を実地に監督しなければならな</t>
  </si>
  <si>
    <t>３　変更・廃止の理由</t>
    <rPh sb="2" eb="4">
      <t>ヘンコウ</t>
    </rPh>
    <rPh sb="5" eb="7">
      <t>ハイシ</t>
    </rPh>
    <rPh sb="8" eb="10">
      <t>リユウ</t>
    </rPh>
    <phoneticPr fontId="3"/>
  </si>
  <si>
    <t>３</t>
  </si>
  <si>
    <t>４</t>
  </si>
  <si>
    <t>３　浄化槽法定検査依頼書の写し</t>
    <rPh sb="2" eb="5">
      <t>ジョウカソウ</t>
    </rPh>
    <rPh sb="5" eb="7">
      <t>ホウテイ</t>
    </rPh>
    <rPh sb="7" eb="9">
      <t>ケンサ</t>
    </rPh>
    <rPh sb="9" eb="11">
      <t>イライ</t>
    </rPh>
    <rPh sb="11" eb="12">
      <t>ショ</t>
    </rPh>
    <rPh sb="13" eb="14">
      <t>ウツ</t>
    </rPh>
    <phoneticPr fontId="3"/>
  </si>
  <si>
    <t>６　工事施工チェックリスト</t>
    <rPh sb="2" eb="4">
      <t>コウジ</t>
    </rPh>
    <rPh sb="4" eb="6">
      <t>セコウ</t>
    </rPh>
    <phoneticPr fontId="3"/>
  </si>
  <si>
    <t>選択してください</t>
  </si>
  <si>
    <t>浄化槽法第10条に規定する浄化槽の保守点検</t>
    <rPh sb="0" eb="2">
      <t>ジョウカ</t>
    </rPh>
    <rPh sb="2" eb="3">
      <t>ソウ</t>
    </rPh>
    <rPh sb="3" eb="4">
      <t>ホウ</t>
    </rPh>
    <rPh sb="4" eb="5">
      <t>ダイ</t>
    </rPh>
    <rPh sb="7" eb="8">
      <t>ジョウ</t>
    </rPh>
    <rPh sb="9" eb="11">
      <t>キテイ</t>
    </rPh>
    <rPh sb="13" eb="16">
      <t>ジョウカソウ</t>
    </rPh>
    <rPh sb="17" eb="19">
      <t>ホシュ</t>
    </rPh>
    <rPh sb="19" eb="21">
      <t>テンケン</t>
    </rPh>
    <phoneticPr fontId="47"/>
  </si>
  <si>
    <t>及び浄化槽工事業者</t>
  </si>
  <si>
    <t>底板（現場打ちの場合）</t>
    <rPh sb="0" eb="2">
      <t>テイバン</t>
    </rPh>
    <rPh sb="3" eb="6">
      <t>ゲンバウ</t>
    </rPh>
    <rPh sb="8" eb="10">
      <t>バアイ</t>
    </rPh>
    <phoneticPr fontId="3"/>
  </si>
  <si>
    <t>浄化槽法第10条に規定する浄化槽の清掃</t>
    <rPh sb="0" eb="2">
      <t>ジョウカ</t>
    </rPh>
    <rPh sb="2" eb="3">
      <t>ソウ</t>
    </rPh>
    <rPh sb="3" eb="4">
      <t>ホウ</t>
    </rPh>
    <rPh sb="4" eb="5">
      <t>ダイ</t>
    </rPh>
    <rPh sb="7" eb="8">
      <t>ジョウ</t>
    </rPh>
    <rPh sb="9" eb="11">
      <t>キテイ</t>
    </rPh>
    <rPh sb="13" eb="16">
      <t>ジョウカソウ</t>
    </rPh>
    <rPh sb="17" eb="19">
      <t>セイソウ</t>
    </rPh>
    <phoneticPr fontId="47"/>
  </si>
  <si>
    <t>観音寺市浄化槽設置整備事業変更（廃止）承認申請書</t>
    <rPh sb="0" eb="4">
      <t>カンオンジシ</t>
    </rPh>
    <rPh sb="4" eb="7">
      <t>ジョウカソウ</t>
    </rPh>
    <rPh sb="7" eb="9">
      <t>セッチ</t>
    </rPh>
    <rPh sb="9" eb="11">
      <t>セイビ</t>
    </rPh>
    <rPh sb="11" eb="13">
      <t>ジギョウ</t>
    </rPh>
    <rPh sb="13" eb="15">
      <t>ヘンコウ</t>
    </rPh>
    <rPh sb="16" eb="18">
      <t>ハイシ</t>
    </rPh>
    <rPh sb="19" eb="21">
      <t>ショウニン</t>
    </rPh>
    <rPh sb="21" eb="24">
      <t>シンセイショ</t>
    </rPh>
    <phoneticPr fontId="3"/>
  </si>
  <si>
    <t>工事写真</t>
    <rPh sb="0" eb="2">
      <t>コウジ</t>
    </rPh>
    <rPh sb="2" eb="4">
      <t>シャシン</t>
    </rPh>
    <phoneticPr fontId="47"/>
  </si>
  <si>
    <t>転換</t>
    <rPh sb="0" eb="2">
      <t>テンカン</t>
    </rPh>
    <phoneticPr fontId="3"/>
  </si>
  <si>
    <t>月</t>
    <rPh sb="0" eb="1">
      <t>ツキ</t>
    </rPh>
    <phoneticPr fontId="3"/>
  </si>
  <si>
    <t>浄化槽設備士・水準器・ホース・突き棒等・埋戻し用の土砂・黒板</t>
    <rPh sb="0" eb="3">
      <t>ジョウカソウ</t>
    </rPh>
    <rPh sb="3" eb="6">
      <t>セツビシ</t>
    </rPh>
    <rPh sb="7" eb="10">
      <t>スイジュンキ</t>
    </rPh>
    <rPh sb="15" eb="16">
      <t>ツ</t>
    </rPh>
    <rPh sb="17" eb="18">
      <t>ボウ</t>
    </rPh>
    <rPh sb="18" eb="19">
      <t>トウ</t>
    </rPh>
    <rPh sb="20" eb="22">
      <t>ウメモド</t>
    </rPh>
    <rPh sb="23" eb="24">
      <t>ヨウ</t>
    </rPh>
    <rPh sb="25" eb="27">
      <t>ドシャ</t>
    </rPh>
    <rPh sb="28" eb="30">
      <t>コクバン</t>
    </rPh>
    <phoneticPr fontId="3"/>
  </si>
  <si>
    <t>現行は（　単独槽 ・ 汲取り　）</t>
  </si>
  <si>
    <t>←浄化槽設備士をドロップダウンより選択</t>
    <rPh sb="1" eb="7">
      <t>ジョウカソウセツビシ</t>
    </rPh>
    <rPh sb="17" eb="19">
      <t>センタク</t>
    </rPh>
    <phoneticPr fontId="3"/>
  </si>
  <si>
    <t>　宛て</t>
    <rPh sb="1" eb="2">
      <t>ア</t>
    </rPh>
    <phoneticPr fontId="3"/>
  </si>
  <si>
    <t>実績報告書類</t>
    <rPh sb="4" eb="6">
      <t>ショルイ</t>
    </rPh>
    <phoneticPr fontId="46"/>
  </si>
  <si>
    <t>公共下水道に接続</t>
    <rPh sb="0" eb="2">
      <t>コウキョウ</t>
    </rPh>
    <rPh sb="2" eb="5">
      <t>ゲスイドウ</t>
    </rPh>
    <rPh sb="6" eb="8">
      <t>セツゾク</t>
    </rPh>
    <phoneticPr fontId="3"/>
  </si>
  <si>
    <t>使用し、槽及びその周辺の消毒を行います。</t>
  </si>
  <si>
    <t>☑</t>
  </si>
  <si>
    <r>
      <t>ｍ</t>
    </r>
    <r>
      <rPr>
        <vertAlign val="superscript"/>
        <sz val="11"/>
        <color auto="1"/>
        <rFont val="ＭＳ 明朝"/>
      </rPr>
      <t>2</t>
    </r>
    <r>
      <rPr>
        <sz val="11"/>
        <color auto="1"/>
        <rFont val="ＭＳ 明朝"/>
      </rPr>
      <t>）</t>
    </r>
  </si>
  <si>
    <t>浄化槽清掃業務契約書の写し</t>
    <rPh sb="0" eb="3">
      <t>ジョウカソウ</t>
    </rPh>
    <rPh sb="3" eb="5">
      <t>セイソウ</t>
    </rPh>
    <rPh sb="5" eb="7">
      <t>ギョウム</t>
    </rPh>
    <rPh sb="7" eb="10">
      <t>ケイヤクショ</t>
    </rPh>
    <rPh sb="11" eb="12">
      <t>ウツ</t>
    </rPh>
    <phoneticPr fontId="47"/>
  </si>
  <si>
    <t>工事業者に対する違約金</t>
    <rPh sb="0" eb="2">
      <t>コウジ</t>
    </rPh>
    <rPh sb="2" eb="4">
      <t>ギョウシャ</t>
    </rPh>
    <rPh sb="5" eb="6">
      <t>タイ</t>
    </rPh>
    <rPh sb="8" eb="11">
      <t>イヤクキン</t>
    </rPh>
    <phoneticPr fontId="3"/>
  </si>
  <si>
    <t>ばっ気装置、逆洗装置及び汚泥移送装置の</t>
    <rPh sb="2" eb="3">
      <t>キ</t>
    </rPh>
    <rPh sb="3" eb="5">
      <t>ソウチ</t>
    </rPh>
    <rPh sb="6" eb="7">
      <t>ギャク</t>
    </rPh>
    <rPh sb="7" eb="8">
      <t>セン</t>
    </rPh>
    <rPh sb="8" eb="10">
      <t>ソウチ</t>
    </rPh>
    <rPh sb="10" eb="11">
      <t>オヨ</t>
    </rPh>
    <rPh sb="12" eb="14">
      <t>オデイ</t>
    </rPh>
    <rPh sb="14" eb="16">
      <t>イソウ</t>
    </rPh>
    <phoneticPr fontId="47"/>
  </si>
  <si>
    <t>宛て</t>
    <rPh sb="0" eb="1">
      <t>ア</t>
    </rPh>
    <phoneticPr fontId="3"/>
  </si>
  <si>
    <t>７．</t>
  </si>
  <si>
    <t>浄　化　槽　設　置　整　備　事　業</t>
    <rPh sb="0" eb="1">
      <t>ジョウ</t>
    </rPh>
    <rPh sb="2" eb="3">
      <t>カ</t>
    </rPh>
    <rPh sb="4" eb="5">
      <t>ソウ</t>
    </rPh>
    <rPh sb="6" eb="7">
      <t>セツ</t>
    </rPh>
    <rPh sb="8" eb="9">
      <t>チ</t>
    </rPh>
    <rPh sb="10" eb="11">
      <t>ヒトシ</t>
    </rPh>
    <rPh sb="12" eb="13">
      <t>ソナエ</t>
    </rPh>
    <rPh sb="14" eb="15">
      <t>コト</t>
    </rPh>
    <rPh sb="16" eb="17">
      <t>ギョウ</t>
    </rPh>
    <phoneticPr fontId="3"/>
  </si>
  <si>
    <t>保証登録証</t>
    <rPh sb="4" eb="5">
      <t>ショウ</t>
    </rPh>
    <phoneticPr fontId="46"/>
  </si>
  <si>
    <r>
      <t>単独槽・汲取り槽本体搬出状況（トラックに車載した状態）　</t>
    </r>
    <r>
      <rPr>
        <b/>
        <sz val="11"/>
        <color theme="1"/>
        <rFont val="Meiryo UI"/>
      </rPr>
      <t>2枚（１枚は別紙で）</t>
    </r>
    <rPh sb="0" eb="2">
      <t>タンドク</t>
    </rPh>
    <rPh sb="2" eb="3">
      <t>ソウ</t>
    </rPh>
    <rPh sb="4" eb="6">
      <t>クミト</t>
    </rPh>
    <rPh sb="7" eb="8">
      <t>ソウ</t>
    </rPh>
    <rPh sb="8" eb="10">
      <t>ホンタイ</t>
    </rPh>
    <rPh sb="10" eb="12">
      <t>ハンシュツ</t>
    </rPh>
    <rPh sb="12" eb="14">
      <t>ジョウキョウ</t>
    </rPh>
    <rPh sb="20" eb="22">
      <t>シャサイ</t>
    </rPh>
    <rPh sb="24" eb="26">
      <t>ジョウタイ</t>
    </rPh>
    <rPh sb="29" eb="30">
      <t>マイ</t>
    </rPh>
    <rPh sb="32" eb="33">
      <t>マイ</t>
    </rPh>
    <rPh sb="34" eb="36">
      <t>ベッシ</t>
    </rPh>
    <phoneticPr fontId="3"/>
  </si>
  <si>
    <t>関係書類を添えて報告します。</t>
    <rPh sb="0" eb="2">
      <t>カンケイ</t>
    </rPh>
    <rPh sb="2" eb="4">
      <t>ショルイ</t>
    </rPh>
    <rPh sb="5" eb="6">
      <t>ソ</t>
    </rPh>
    <rPh sb="8" eb="10">
      <t>ホウコク</t>
    </rPh>
    <phoneticPr fontId="3"/>
  </si>
  <si>
    <t>２　浄化槽の保守点検及び清掃に関する業務委託書の写し（補助事</t>
    <rPh sb="2" eb="5">
      <t>ジョウカソウ</t>
    </rPh>
    <rPh sb="6" eb="8">
      <t>ホシュ</t>
    </rPh>
    <rPh sb="8" eb="10">
      <t>テンケン</t>
    </rPh>
    <rPh sb="10" eb="11">
      <t>オヨ</t>
    </rPh>
    <rPh sb="12" eb="14">
      <t>セイソウ</t>
    </rPh>
    <rPh sb="15" eb="16">
      <t>カン</t>
    </rPh>
    <rPh sb="18" eb="20">
      <t>ギョウム</t>
    </rPh>
    <rPh sb="20" eb="22">
      <t>イタク</t>
    </rPh>
    <rPh sb="22" eb="23">
      <t>ショ</t>
    </rPh>
    <rPh sb="24" eb="25">
      <t>ウツ</t>
    </rPh>
    <rPh sb="27" eb="29">
      <t>ホジョ</t>
    </rPh>
    <rPh sb="29" eb="30">
      <t>コト</t>
    </rPh>
    <phoneticPr fontId="3"/>
  </si>
  <si>
    <t>　ら行うことを証する書類）</t>
    <rPh sb="2" eb="3">
      <t>オコナ</t>
    </rPh>
    <rPh sb="7" eb="8">
      <t>ショウ</t>
    </rPh>
    <rPh sb="10" eb="12">
      <t>ショルイ</t>
    </rPh>
    <phoneticPr fontId="3"/>
  </si>
  <si>
    <t>　業者が自ら浄化槽の保守点検又は清掃を行う場合にあっては、自</t>
    <rPh sb="1" eb="2">
      <t>ギョウ</t>
    </rPh>
    <rPh sb="2" eb="3">
      <t>シャ</t>
    </rPh>
    <rPh sb="4" eb="5">
      <t>ミズカ</t>
    </rPh>
    <rPh sb="6" eb="9">
      <t>ジョウカソウ</t>
    </rPh>
    <rPh sb="10" eb="12">
      <t>ホシュ</t>
    </rPh>
    <rPh sb="12" eb="14">
      <t>テンケン</t>
    </rPh>
    <rPh sb="14" eb="15">
      <t>マタ</t>
    </rPh>
    <rPh sb="16" eb="18">
      <t>セイソウ</t>
    </rPh>
    <rPh sb="19" eb="20">
      <t>オコナ</t>
    </rPh>
    <rPh sb="21" eb="23">
      <t>バアイ</t>
    </rPh>
    <rPh sb="29" eb="30">
      <t>ミズカ</t>
    </rPh>
    <phoneticPr fontId="3"/>
  </si>
  <si>
    <t>様式第２号（第６条関係）</t>
    <rPh sb="0" eb="2">
      <t>ヨウシキ</t>
    </rPh>
    <phoneticPr fontId="3"/>
  </si>
  <si>
    <t>ときは、甲は当該金員につき、支払期日の翌日から支払完了の日まで日歩</t>
  </si>
  <si>
    <t>申請額</t>
    <rPh sb="0" eb="2">
      <t>シンセイ</t>
    </rPh>
    <rPh sb="2" eb="3">
      <t>ガク</t>
    </rPh>
    <phoneticPr fontId="3"/>
  </si>
  <si>
    <t>※欄には、記載しないこと。</t>
  </si>
  <si>
    <t>内容を誓約いたします。また、補助金に関する指導や下水道が布設された際にも、各種法令に準</t>
    <rPh sb="0" eb="2">
      <t>ナイヨウ</t>
    </rPh>
    <rPh sb="3" eb="5">
      <t>セイヤク</t>
    </rPh>
    <rPh sb="14" eb="17">
      <t>ホジョキン</t>
    </rPh>
    <rPh sb="18" eb="19">
      <t>カン</t>
    </rPh>
    <rPh sb="21" eb="23">
      <t>シドウ</t>
    </rPh>
    <rPh sb="24" eb="27">
      <t>ゲスイドウ</t>
    </rPh>
    <rPh sb="28" eb="30">
      <t>フセツ</t>
    </rPh>
    <rPh sb="33" eb="34">
      <t>サイ</t>
    </rPh>
    <rPh sb="37" eb="39">
      <t>カクシュ</t>
    </rPh>
    <rPh sb="39" eb="41">
      <t>ホウレイ</t>
    </rPh>
    <rPh sb="42" eb="43">
      <t>ジュン</t>
    </rPh>
    <phoneticPr fontId="47"/>
  </si>
  <si>
    <t>４．</t>
  </si>
  <si>
    <t>上記以外の増改築</t>
  </si>
  <si>
    <t>（10～50人槽）</t>
  </si>
  <si>
    <t>観音寺市浄化槽設置整備事業補助金交付要綱に基づく補助金の返還等</t>
    <rPh sb="0" eb="4">
      <t>カンオンジシ</t>
    </rPh>
    <rPh sb="4" eb="7">
      <t>ジョウカソウ</t>
    </rPh>
    <rPh sb="7" eb="9">
      <t>セッチ</t>
    </rPh>
    <rPh sb="9" eb="11">
      <t>セイビ</t>
    </rPh>
    <rPh sb="11" eb="13">
      <t>ジギョウ</t>
    </rPh>
    <rPh sb="13" eb="16">
      <t>ホジョキン</t>
    </rPh>
    <rPh sb="16" eb="18">
      <t>コウフ</t>
    </rPh>
    <rPh sb="18" eb="20">
      <t>ヨウコウ</t>
    </rPh>
    <rPh sb="21" eb="22">
      <t>モト</t>
    </rPh>
    <rPh sb="24" eb="27">
      <t>ホジョキン</t>
    </rPh>
    <rPh sb="28" eb="30">
      <t>ヘンカン</t>
    </rPh>
    <rPh sb="30" eb="31">
      <t>トウ</t>
    </rPh>
    <phoneticPr fontId="3"/>
  </si>
  <si>
    <t>℡</t>
  </si>
  <si>
    <t>・転換工事ではマニフェストの処分終了年月日以降の日付であること。</t>
    <rPh sb="1" eb="3">
      <t>テンカン</t>
    </rPh>
    <rPh sb="3" eb="5">
      <t>コウジ</t>
    </rPh>
    <rPh sb="14" eb="16">
      <t>ショブン</t>
    </rPh>
    <rPh sb="16" eb="18">
      <t>シュウリョウ</t>
    </rPh>
    <rPh sb="18" eb="21">
      <t>ネンガッピ</t>
    </rPh>
    <rPh sb="21" eb="23">
      <t>イコウ</t>
    </rPh>
    <rPh sb="24" eb="26">
      <t>ヒヅケ</t>
    </rPh>
    <phoneticPr fontId="3"/>
  </si>
  <si>
    <t>支柱仕様となっている場合、適切に設置したか。</t>
    <rPh sb="0" eb="2">
      <t>シチュウ</t>
    </rPh>
    <rPh sb="2" eb="4">
      <t>シヨウ</t>
    </rPh>
    <rPh sb="10" eb="12">
      <t>バアイ</t>
    </rPh>
    <rPh sb="13" eb="15">
      <t>テキセツ</t>
    </rPh>
    <rPh sb="16" eb="18">
      <t>セッチ</t>
    </rPh>
    <phoneticPr fontId="3"/>
  </si>
  <si>
    <t>会社名</t>
    <rPh sb="0" eb="2">
      <t>カイシャ</t>
    </rPh>
    <rPh sb="2" eb="3">
      <t>ナ</t>
    </rPh>
    <phoneticPr fontId="46"/>
  </si>
  <si>
    <t>いて要した費用及び乙において甲のために既に支出した立替金を甲に請求するこ</t>
  </si>
  <si>
    <t>８．</t>
  </si>
  <si>
    <t>号</t>
    <rPh sb="0" eb="1">
      <t>ゴウ</t>
    </rPh>
    <phoneticPr fontId="3"/>
  </si>
  <si>
    <t>備事業補助金交付要綱第６条の規定により、下記のとおり関係書類を添えて申請します。</t>
  </si>
  <si>
    <t>浄化槽法定検査申込書の写し</t>
  </si>
  <si>
    <t>認定書（認定シート、仕様書、詳細図、国庫補助指針に適合する認定書）</t>
    <rPh sb="0" eb="3">
      <t>ニンテイショ</t>
    </rPh>
    <rPh sb="4" eb="6">
      <t>ニンテイ</t>
    </rPh>
    <rPh sb="10" eb="13">
      <t>シヨウショ</t>
    </rPh>
    <rPh sb="14" eb="17">
      <t>ショウサイズ</t>
    </rPh>
    <rPh sb="18" eb="20">
      <t>コッコ</t>
    </rPh>
    <rPh sb="20" eb="22">
      <t>ホジョ</t>
    </rPh>
    <rPh sb="22" eb="24">
      <t>シシン</t>
    </rPh>
    <rPh sb="25" eb="27">
      <t>テキゴウ</t>
    </rPh>
    <rPh sb="29" eb="32">
      <t>ニンテイショ</t>
    </rPh>
    <phoneticPr fontId="46"/>
  </si>
  <si>
    <t>名称及び代表者の氏名</t>
    <rPh sb="0" eb="2">
      <t>メイショウ</t>
    </rPh>
    <rPh sb="2" eb="3">
      <t>オヨ</t>
    </rPh>
    <rPh sb="4" eb="7">
      <t>ダイヒョウシャ</t>
    </rPh>
    <rPh sb="8" eb="10">
      <t>シメイ</t>
    </rPh>
    <phoneticPr fontId="3"/>
  </si>
  <si>
    <t>６．</t>
  </si>
  <si>
    <t>その他</t>
    <rPh sb="2" eb="3">
      <t>タ</t>
    </rPh>
    <phoneticPr fontId="3"/>
  </si>
  <si>
    <t>設置する浄化槽</t>
  </si>
  <si>
    <t>３．</t>
  </si>
  <si>
    <t>２．</t>
  </si>
  <si>
    <t>のとする。但し、甲の責に帰すべき事由による場合は、甲がその責を負うものと</t>
  </si>
  <si>
    <t>工事請負契約書の写し（転換時は契約金額に単独槽・汲取り槽の撤去費・転用費・配管費を含む）</t>
    <rPh sb="11" eb="13">
      <t>テンカン</t>
    </rPh>
    <rPh sb="13" eb="14">
      <t>ジ</t>
    </rPh>
    <rPh sb="15" eb="17">
      <t>ケイヤク</t>
    </rPh>
    <rPh sb="17" eb="19">
      <t>キンガク</t>
    </rPh>
    <rPh sb="20" eb="22">
      <t>タンドク</t>
    </rPh>
    <rPh sb="22" eb="23">
      <t>ソウ</t>
    </rPh>
    <rPh sb="24" eb="26">
      <t>クミト</t>
    </rPh>
    <rPh sb="27" eb="28">
      <t>ソウ</t>
    </rPh>
    <rPh sb="29" eb="31">
      <t>テッキョ</t>
    </rPh>
    <rPh sb="31" eb="32">
      <t>ヒ</t>
    </rPh>
    <rPh sb="33" eb="35">
      <t>テンヨウ</t>
    </rPh>
    <rPh sb="35" eb="36">
      <t>ヒ</t>
    </rPh>
    <rPh sb="37" eb="39">
      <t>ハイカン</t>
    </rPh>
    <rPh sb="39" eb="40">
      <t>ヒ</t>
    </rPh>
    <rPh sb="41" eb="42">
      <t>フク</t>
    </rPh>
    <phoneticPr fontId="47"/>
  </si>
  <si>
    <t>１．</t>
  </si>
  <si>
    <t>登録証</t>
    <rPh sb="0" eb="2">
      <t>トウロク</t>
    </rPh>
    <rPh sb="2" eb="3">
      <t>ショウ</t>
    </rPh>
    <phoneticPr fontId="47"/>
  </si>
  <si>
    <t>←入力シートで選択すると</t>
    <rPh sb="1" eb="3">
      <t>ニュウリョク</t>
    </rPh>
    <rPh sb="7" eb="9">
      <t>センタク</t>
    </rPh>
    <phoneticPr fontId="3"/>
  </si>
  <si>
    <t>設置場所の位置図</t>
  </si>
  <si>
    <t>第16条　甲は乙が工事を完成するまでは、乙の損害を賠償して、この契約を解除す</t>
  </si>
  <si>
    <t>なお、撤去工事の際には、周辺の環境に配慮して、次亜塩素酸ソーダ５％希釈水等を</t>
    <rPh sb="5" eb="7">
      <t>コウジ</t>
    </rPh>
    <phoneticPr fontId="3"/>
  </si>
  <si>
    <t>補助金交付申請書</t>
  </si>
  <si>
    <t>12．</t>
  </si>
  <si>
    <t>補助金交付申請書類</t>
    <rPh sb="0" eb="3">
      <t>ホジョキン</t>
    </rPh>
    <rPh sb="3" eb="5">
      <t>コウフ</t>
    </rPh>
    <rPh sb="5" eb="7">
      <t>シンセイ</t>
    </rPh>
    <rPh sb="7" eb="9">
      <t>ショルイ</t>
    </rPh>
    <phoneticPr fontId="46"/>
  </si>
  <si>
    <t>申請者</t>
    <rPh sb="0" eb="3">
      <t>シンセイシャ</t>
    </rPh>
    <phoneticPr fontId="47"/>
  </si>
  <si>
    <t>第13条　甲は、工事が本契約の規定又は第７条に定める基準に適合しないと認める</t>
  </si>
  <si>
    <t>撤去できない理由</t>
    <rPh sb="0" eb="2">
      <t>テッキョ</t>
    </rPh>
    <rPh sb="6" eb="8">
      <t>リユウ</t>
    </rPh>
    <phoneticPr fontId="3"/>
  </si>
  <si>
    <t>浄化槽設置整備事業に伴う提出書類</t>
    <rPh sb="0" eb="3">
      <t>ジョウカソウ</t>
    </rPh>
    <rPh sb="3" eb="5">
      <t>セッチ</t>
    </rPh>
    <rPh sb="5" eb="7">
      <t>セイビ</t>
    </rPh>
    <rPh sb="7" eb="9">
      <t>ジギョウ</t>
    </rPh>
    <phoneticPr fontId="46"/>
  </si>
  <si>
    <t>人</t>
    <rPh sb="0" eb="1">
      <t>ニン</t>
    </rPh>
    <phoneticPr fontId="3"/>
  </si>
  <si>
    <t>　　土砂が崩れ作業が危険であるため。</t>
  </si>
  <si>
    <t>設置場所の確認</t>
    <rPh sb="0" eb="2">
      <t>セッチ</t>
    </rPh>
    <rPh sb="2" eb="4">
      <t>バショ</t>
    </rPh>
    <rPh sb="5" eb="7">
      <t>カクニン</t>
    </rPh>
    <phoneticPr fontId="3"/>
  </si>
  <si>
    <t>規定しない場合→</t>
    <rPh sb="0" eb="2">
      <t>キテイ</t>
    </rPh>
    <rPh sb="5" eb="7">
      <t>バアイ</t>
    </rPh>
    <phoneticPr fontId="3"/>
  </si>
  <si>
    <t>様式第５号（第８条関係）</t>
    <rPh sb="0" eb="2">
      <t>ヨウシキ</t>
    </rPh>
    <rPh sb="2" eb="3">
      <t>ダイ</t>
    </rPh>
    <rPh sb="4" eb="5">
      <t>ゴウ</t>
    </rPh>
    <rPh sb="6" eb="7">
      <t>ダイ</t>
    </rPh>
    <rPh sb="8" eb="9">
      <t>ジョウ</t>
    </rPh>
    <rPh sb="9" eb="11">
      <t>カンケイ</t>
    </rPh>
    <phoneticPr fontId="3"/>
  </si>
  <si>
    <t>様式第６号（第９条関係）</t>
    <rPh sb="0" eb="2">
      <t>ヨウシキ</t>
    </rPh>
    <rPh sb="2" eb="3">
      <t>ダイ</t>
    </rPh>
    <rPh sb="4" eb="5">
      <t>ゴウ</t>
    </rPh>
    <rPh sb="6" eb="7">
      <t>ダイ</t>
    </rPh>
    <rPh sb="8" eb="9">
      <t>ジョウ</t>
    </rPh>
    <rPh sb="9" eb="11">
      <t>カンケイ</t>
    </rPh>
    <phoneticPr fontId="3"/>
  </si>
  <si>
    <t>←浄化槽設備士氏名を</t>
    <rPh sb="1" eb="4">
      <t>ジョウカソウ</t>
    </rPh>
    <rPh sb="4" eb="7">
      <t>セツビシ</t>
    </rPh>
    <rPh sb="7" eb="9">
      <t>シメイ</t>
    </rPh>
    <phoneticPr fontId="3"/>
  </si>
  <si>
    <t>様式第８号（第11条関係）</t>
  </si>
  <si>
    <t>・転換工事ではマニフェストの交付年月日以前の日付であること。</t>
    <rPh sb="1" eb="3">
      <t>テンカン</t>
    </rPh>
    <rPh sb="3" eb="5">
      <t>コウジ</t>
    </rPh>
    <rPh sb="14" eb="16">
      <t>コウフ</t>
    </rPh>
    <rPh sb="16" eb="19">
      <t>ネンガッピ</t>
    </rPh>
    <rPh sb="19" eb="21">
      <t>イゼン</t>
    </rPh>
    <rPh sb="22" eb="24">
      <t>ヒヅケ</t>
    </rPh>
    <phoneticPr fontId="3"/>
  </si>
  <si>
    <r>
      <t>ブロワー設置状況</t>
    </r>
    <r>
      <rPr>
        <sz val="10"/>
        <color auto="1"/>
        <rFont val="Meiryo UI"/>
      </rPr>
      <t>※コンセントに接続されていることが分かるように写すこと</t>
    </r>
    <rPh sb="4" eb="6">
      <t>セッチ</t>
    </rPh>
    <rPh sb="6" eb="8">
      <t>ジョウキョウ</t>
    </rPh>
    <rPh sb="15" eb="17">
      <t>セツゾク</t>
    </rPh>
    <phoneticPr fontId="3"/>
  </si>
  <si>
    <t>電話番号</t>
    <rPh sb="0" eb="2">
      <t>デンワ</t>
    </rPh>
    <rPh sb="2" eb="4">
      <t>バンゴウ</t>
    </rPh>
    <phoneticPr fontId="3"/>
  </si>
  <si>
    <t>第10条　工事の完成引渡しまでに工事目的物その他工事施工について生じた損害は、</t>
  </si>
  <si>
    <t>第11条　乙は、工事のため第三者に損害を及ぼしたときは、その賠償の責を負うも</t>
  </si>
  <si>
    <t>工事請負請求書又は領収書の写し（転換時は撤去費・転用費・配管費が確認できるもの）</t>
    <rPh sb="0" eb="2">
      <t>コウジ</t>
    </rPh>
    <rPh sb="2" eb="4">
      <t>ウケオイ</t>
    </rPh>
    <rPh sb="4" eb="7">
      <t>セイキュウショ</t>
    </rPh>
    <rPh sb="7" eb="8">
      <t>マタ</t>
    </rPh>
    <rPh sb="9" eb="12">
      <t>リョウシュウショ</t>
    </rPh>
    <rPh sb="13" eb="14">
      <t>ウツ</t>
    </rPh>
    <rPh sb="16" eb="18">
      <t>テンカン</t>
    </rPh>
    <rPh sb="18" eb="19">
      <t>ジ</t>
    </rPh>
    <rPh sb="20" eb="22">
      <t>テッキョ</t>
    </rPh>
    <rPh sb="22" eb="23">
      <t>ヒ</t>
    </rPh>
    <rPh sb="24" eb="26">
      <t>テンヨウ</t>
    </rPh>
    <rPh sb="26" eb="27">
      <t>ヒ</t>
    </rPh>
    <rPh sb="28" eb="30">
      <t>ハイカン</t>
    </rPh>
    <rPh sb="30" eb="31">
      <t>ヒ</t>
    </rPh>
    <rPh sb="32" eb="34">
      <t>カクニン</t>
    </rPh>
    <phoneticPr fontId="47"/>
  </si>
  <si>
    <t>第12条　乙は、観音寺市が定める浄化槽設置整備事業補助金交付要綱に基づき、所</t>
    <rPh sb="37" eb="38">
      <t>トコロ</t>
    </rPh>
    <phoneticPr fontId="3"/>
  </si>
  <si>
    <t>現在の住所</t>
    <rPh sb="0" eb="2">
      <t>ゲンザイ</t>
    </rPh>
    <rPh sb="3" eb="5">
      <t>ジュウショ</t>
    </rPh>
    <phoneticPr fontId="3"/>
  </si>
  <si>
    <t>の設置工事に関し、対等な立場でこの契約を締結し、信義を守り誠実にこれを履</t>
  </si>
  <si>
    <t>第14条　瑕疵の修補又は損害賠償請求権の行使は、引渡し後５年以内に行わなけれ</t>
  </si>
  <si>
    <t>※</t>
  </si>
  <si>
    <t>第17条　次の各号の一に該当するときは、乙は催告その他何等の手続きを要せず、</t>
  </si>
  <si>
    <t>分の一</t>
    <rPh sb="0" eb="1">
      <t>ブン</t>
    </rPh>
    <rPh sb="2" eb="3">
      <t>イチ</t>
    </rPh>
    <phoneticPr fontId="3"/>
  </si>
  <si>
    <t>注文者</t>
  </si>
  <si>
    <t>　　　10日以上継続したとき。</t>
  </si>
  <si>
    <t>　自動的にチェックが入ります</t>
    <rPh sb="1" eb="4">
      <t>ジドウテキ</t>
    </rPh>
    <rPh sb="10" eb="11">
      <t>ハイ</t>
    </rPh>
    <phoneticPr fontId="3"/>
  </si>
  <si>
    <t>第18条　乙の責に帰すべき事由により、標記引渡期日（工期が変更された場合は、</t>
  </si>
  <si>
    <t>浄化槽の保守点検、清掃及び法定検査等に関する誓約書</t>
    <rPh sb="0" eb="3">
      <t>ジョウカソウ</t>
    </rPh>
    <rPh sb="4" eb="6">
      <t>ホシュ</t>
    </rPh>
    <rPh sb="6" eb="8">
      <t>テンケン</t>
    </rPh>
    <rPh sb="9" eb="11">
      <t>セイソウ</t>
    </rPh>
    <rPh sb="11" eb="12">
      <t>オヨ</t>
    </rPh>
    <rPh sb="13" eb="15">
      <t>ホウテイ</t>
    </rPh>
    <rPh sb="15" eb="17">
      <t>ケンサ</t>
    </rPh>
    <rPh sb="17" eb="18">
      <t>トウ</t>
    </rPh>
    <rPh sb="19" eb="20">
      <t>カン</t>
    </rPh>
    <rPh sb="22" eb="25">
      <t>セイヤクショ</t>
    </rPh>
    <phoneticPr fontId="47"/>
  </si>
  <si>
    <t>※ポンプが確認できるように写すこと</t>
    <rPh sb="5" eb="7">
      <t>カクニン</t>
    </rPh>
    <rPh sb="13" eb="14">
      <t>ウツ</t>
    </rPh>
    <phoneticPr fontId="3"/>
  </si>
  <si>
    <t>登録浄化槽管理票（Ｃ票）</t>
    <rPh sb="7" eb="8">
      <t>ヒョウ</t>
    </rPh>
    <phoneticPr fontId="3"/>
  </si>
  <si>
    <t>現地確認日</t>
    <rPh sb="0" eb="2">
      <t>ゲンチ</t>
    </rPh>
    <phoneticPr fontId="3"/>
  </si>
  <si>
    <t>㎡</t>
  </si>
  <si>
    <t>浄化槽保守点検契約書の写し</t>
    <rPh sb="0" eb="3">
      <t>ジョウカソウ</t>
    </rPh>
    <rPh sb="3" eb="5">
      <t>ホシュ</t>
    </rPh>
    <rPh sb="5" eb="7">
      <t>テンケン</t>
    </rPh>
    <rPh sb="7" eb="10">
      <t>ケイヤクショ</t>
    </rPh>
    <rPh sb="11" eb="12">
      <t>ウツ</t>
    </rPh>
    <phoneticPr fontId="46"/>
  </si>
  <si>
    <t>補助金交付請求書</t>
    <rPh sb="0" eb="3">
      <t>ホジョキン</t>
    </rPh>
    <rPh sb="3" eb="5">
      <t>コウフ</t>
    </rPh>
    <rPh sb="5" eb="8">
      <t>セイキュウショ</t>
    </rPh>
    <phoneticPr fontId="47"/>
  </si>
  <si>
    <t>⑤</t>
  </si>
  <si>
    <t>単独処理浄化槽・汲取りトイレのある戸建て住宅からの転居による新築</t>
    <rPh sb="0" eb="2">
      <t>タンドク</t>
    </rPh>
    <rPh sb="2" eb="4">
      <t>ショリ</t>
    </rPh>
    <rPh sb="4" eb="7">
      <t>ジョウカソウ</t>
    </rPh>
    <rPh sb="8" eb="9">
      <t>ク</t>
    </rPh>
    <rPh sb="9" eb="10">
      <t>ト</t>
    </rPh>
    <rPh sb="17" eb="19">
      <t>コダ</t>
    </rPh>
    <rPh sb="20" eb="22">
      <t>ジュウタク</t>
    </rPh>
    <rPh sb="25" eb="27">
      <t>テンキョ</t>
    </rPh>
    <rPh sb="30" eb="32">
      <t>シンチク</t>
    </rPh>
    <phoneticPr fontId="3"/>
  </si>
  <si>
    <t>工事施工チェックリスト</t>
  </si>
  <si>
    <t>実際の着手日</t>
    <rPh sb="0" eb="2">
      <t>ジッサイ</t>
    </rPh>
    <rPh sb="3" eb="5">
      <t>チャクシュ</t>
    </rPh>
    <rPh sb="5" eb="6">
      <t>ビ</t>
    </rPh>
    <phoneticPr fontId="3"/>
  </si>
  <si>
    <t>第８条　甲は、やむを得ない場合には、工事内容を変更し、又は工事着手を延期し、</t>
  </si>
  <si>
    <t>共通</t>
  </si>
  <si>
    <t>転換</t>
    <rPh sb="0" eb="1">
      <t>テンカン</t>
    </rPh>
    <phoneticPr fontId="3"/>
  </si>
  <si>
    <t>浄化槽設置工事</t>
    <rPh sb="0" eb="3">
      <t>ジョウカソウ</t>
    </rPh>
    <rPh sb="3" eb="5">
      <t>セッチ</t>
    </rPh>
    <rPh sb="5" eb="7">
      <t>コウジ</t>
    </rPh>
    <phoneticPr fontId="3"/>
  </si>
  <si>
    <t>デジタルカメラ・スマートフォンを使用する場合は、高解像度で設定してください。</t>
    <rPh sb="16" eb="18">
      <t>シヨウ</t>
    </rPh>
    <rPh sb="20" eb="22">
      <t>バアイ</t>
    </rPh>
    <rPh sb="24" eb="28">
      <t>コウカイゾウド</t>
    </rPh>
    <rPh sb="29" eb="31">
      <t>セッテイ</t>
    </rPh>
    <phoneticPr fontId="3"/>
  </si>
  <si>
    <t>【注意事項】</t>
    <rPh sb="1" eb="3">
      <t>チュウイ</t>
    </rPh>
    <rPh sb="3" eb="5">
      <t>ジコウ</t>
    </rPh>
    <phoneticPr fontId="3"/>
  </si>
  <si>
    <t>16．</t>
  </si>
  <si>
    <t>「ポイント」に示されたものが写っているか確認してください。</t>
  </si>
  <si>
    <t>浄化槽設置工事については、香川県小型合併処理浄化槽工事マニュアルを熟読し、撮影する工程や、</t>
    <rPh sb="0" eb="3">
      <t>ジョウカソウ</t>
    </rPh>
    <rPh sb="3" eb="5">
      <t>セッチ</t>
    </rPh>
    <rPh sb="5" eb="7">
      <t>コウジ</t>
    </rPh>
    <rPh sb="37" eb="39">
      <t>サツエイ</t>
    </rPh>
    <rPh sb="41" eb="43">
      <t>コウテイ</t>
    </rPh>
    <phoneticPr fontId="3"/>
  </si>
  <si>
    <t>←上部スラブが未完成の理由を入力してください。
　（外構工事中のため等）</t>
    <rPh sb="1" eb="3">
      <t>ジョウブ</t>
    </rPh>
    <rPh sb="7" eb="10">
      <t>ミカンセイ</t>
    </rPh>
    <rPh sb="11" eb="13">
      <t>リユウ</t>
    </rPh>
    <rPh sb="14" eb="16">
      <t>ニュウリョク</t>
    </rPh>
    <rPh sb="26" eb="28">
      <t>ガイコウ</t>
    </rPh>
    <rPh sb="28" eb="31">
      <t>コウジチュウ</t>
    </rPh>
    <rPh sb="34" eb="35">
      <t>ナド</t>
    </rPh>
    <phoneticPr fontId="3"/>
  </si>
  <si>
    <t>　　　　　　　　　　　　　　　　　　　　　　　</t>
  </si>
  <si>
    <t>施主に対する遅延損害金</t>
    <rPh sb="0" eb="2">
      <t>セシュ</t>
    </rPh>
    <rPh sb="3" eb="4">
      <t>タイ</t>
    </rPh>
    <rPh sb="6" eb="8">
      <t>チエン</t>
    </rPh>
    <rPh sb="8" eb="11">
      <t>ソンガイキン</t>
    </rPh>
    <phoneticPr fontId="3"/>
  </si>
  <si>
    <t>第４条　乙は、この契約に係る工事を、浄化槽法第29条第３項に従い浄化槽設備士</t>
  </si>
  <si>
    <t>浄化槽設備士氏名</t>
    <rPh sb="0" eb="3">
      <t>ジョウカソウ</t>
    </rPh>
    <rPh sb="3" eb="6">
      <t>セツビシ</t>
    </rPh>
    <rPh sb="6" eb="8">
      <t>シメイ</t>
    </rPh>
    <phoneticPr fontId="3"/>
  </si>
  <si>
    <t>に実地に監督さ</t>
  </si>
  <si>
    <t>◎書類提出者◎</t>
    <rPh sb="1" eb="3">
      <t>ショルイ</t>
    </rPh>
    <rPh sb="3" eb="5">
      <t>テイシュツ</t>
    </rPh>
    <rPh sb="5" eb="6">
      <t>シャ</t>
    </rPh>
    <phoneticPr fontId="3"/>
  </si>
  <si>
    <t>新築</t>
    <rPh sb="0" eb="2">
      <t>シンチク</t>
    </rPh>
    <phoneticPr fontId="3"/>
  </si>
  <si>
    <t>１．住宅の基礎部分に便槽が接続されており、撤去する際に家屋の</t>
  </si>
  <si>
    <t>工事写真は黒板を入れて撮影してください。</t>
    <rPh sb="0" eb="2">
      <t>コウジ</t>
    </rPh>
    <rPh sb="2" eb="4">
      <t>シャシン</t>
    </rPh>
    <rPh sb="5" eb="7">
      <t>コクバン</t>
    </rPh>
    <rPh sb="8" eb="9">
      <t>イ</t>
    </rPh>
    <rPh sb="11" eb="13">
      <t>サツエイ</t>
    </rPh>
    <phoneticPr fontId="3"/>
  </si>
  <si>
    <t>かさ上げの状況</t>
  </si>
  <si>
    <t>７</t>
  </si>
  <si>
    <t>浄化槽法（昭和58年法律第43号）第４条第１項の規定による構造基準に適合</t>
    <rPh sb="34" eb="36">
      <t>テキゴウ</t>
    </rPh>
    <phoneticPr fontId="3"/>
  </si>
  <si>
    <t>８</t>
  </si>
  <si>
    <t>流入管きょ及び放流管きょの勾配</t>
  </si>
  <si>
    <t>建築物の基礎から45度以内に浄化槽が入っていないか。</t>
    <rPh sb="0" eb="3">
      <t>ケンチクブツ</t>
    </rPh>
    <rPh sb="4" eb="6">
      <t>キソ</t>
    </rPh>
    <rPh sb="10" eb="11">
      <t>ド</t>
    </rPh>
    <rPh sb="11" eb="13">
      <t>イナイ</t>
    </rPh>
    <rPh sb="14" eb="17">
      <t>ジョウカソウ</t>
    </rPh>
    <rPh sb="18" eb="19">
      <t>ハイ</t>
    </rPh>
    <phoneticPr fontId="3"/>
  </si>
  <si>
    <t>浄化槽設置整備事業</t>
    <rPh sb="0" eb="1">
      <t>ジョウ</t>
    </rPh>
    <rPh sb="1" eb="2">
      <t>カ</t>
    </rPh>
    <rPh sb="2" eb="3">
      <t>ソウ</t>
    </rPh>
    <rPh sb="3" eb="4">
      <t>セツ</t>
    </rPh>
    <rPh sb="4" eb="5">
      <t>チ</t>
    </rPh>
    <rPh sb="5" eb="6">
      <t>ヒトシ</t>
    </rPh>
    <rPh sb="6" eb="7">
      <t>ソナエ</t>
    </rPh>
    <rPh sb="7" eb="8">
      <t>コト</t>
    </rPh>
    <rPh sb="8" eb="9">
      <t>ギョウ</t>
    </rPh>
    <phoneticPr fontId="3"/>
  </si>
  <si>
    <t>現行運用</t>
    <rPh sb="0" eb="2">
      <t>ゲンコウ</t>
    </rPh>
    <rPh sb="2" eb="4">
      <t>ウンヨウ</t>
    </rPh>
    <phoneticPr fontId="3"/>
  </si>
  <si>
    <t>申請する</t>
    <rPh sb="0" eb="2">
      <t>シンセイ</t>
    </rPh>
    <phoneticPr fontId="3"/>
  </si>
  <si>
    <t>氏　名</t>
    <rPh sb="0" eb="1">
      <t>シ</t>
    </rPh>
    <rPh sb="2" eb="3">
      <t>メイ</t>
    </rPh>
    <phoneticPr fontId="3"/>
  </si>
  <si>
    <t>着手予定日</t>
    <rPh sb="0" eb="2">
      <t>チャクシュ</t>
    </rPh>
    <rPh sb="2" eb="5">
      <t>ヨテイビ</t>
    </rPh>
    <phoneticPr fontId="3"/>
  </si>
  <si>
    <t>完了予定日</t>
    <rPh sb="0" eb="2">
      <t>カンリョウ</t>
    </rPh>
    <rPh sb="2" eb="4">
      <t>ヨテイ</t>
    </rPh>
    <rPh sb="4" eb="5">
      <t>ビ</t>
    </rPh>
    <phoneticPr fontId="3"/>
  </si>
  <si>
    <t>浄化槽</t>
    <rPh sb="0" eb="3">
      <t>ジョウカソウ</t>
    </rPh>
    <phoneticPr fontId="3"/>
  </si>
  <si>
    <t>区分</t>
    <rPh sb="0" eb="2">
      <t>クブン</t>
    </rPh>
    <phoneticPr fontId="3"/>
  </si>
  <si>
    <t>公共下水道が供用開始された場合は、遅滞なく公共下水道に接続します。</t>
    <rPh sb="0" eb="2">
      <t>コウキョウ</t>
    </rPh>
    <rPh sb="2" eb="5">
      <t>ゲスイドウ</t>
    </rPh>
    <rPh sb="6" eb="8">
      <t>キョウヨウ</t>
    </rPh>
    <rPh sb="8" eb="10">
      <t>カイシ</t>
    </rPh>
    <rPh sb="13" eb="15">
      <t>バアイ</t>
    </rPh>
    <rPh sb="17" eb="19">
      <t>チタイ</t>
    </rPh>
    <rPh sb="21" eb="23">
      <t>コウキョウ</t>
    </rPh>
    <rPh sb="23" eb="26">
      <t>ゲスイドウ</t>
    </rPh>
    <rPh sb="27" eb="29">
      <t>セツゾク</t>
    </rPh>
    <phoneticPr fontId="3"/>
  </si>
  <si>
    <t>一般住宅</t>
    <rPh sb="0" eb="2">
      <t>イッパン</t>
    </rPh>
    <rPh sb="2" eb="4">
      <t>ジュウタク</t>
    </rPh>
    <phoneticPr fontId="3"/>
  </si>
  <si>
    <t>口座情報</t>
    <rPh sb="0" eb="2">
      <t>コウザ</t>
    </rPh>
    <rPh sb="2" eb="4">
      <t>ジョウホウ</t>
    </rPh>
    <phoneticPr fontId="3"/>
  </si>
  <si>
    <t>店舗等
併用住宅</t>
    <rPh sb="0" eb="2">
      <t>テンポ</t>
    </rPh>
    <rPh sb="2" eb="3">
      <t>トウ</t>
    </rPh>
    <rPh sb="4" eb="6">
      <t>ヘイヨウ</t>
    </rPh>
    <rPh sb="6" eb="8">
      <t>ジュウタク</t>
    </rPh>
    <phoneticPr fontId="3"/>
  </si>
  <si>
    <t>その他の用途</t>
    <rPh sb="2" eb="3">
      <t>タ</t>
    </rPh>
    <rPh sb="4" eb="6">
      <t>ヨウト</t>
    </rPh>
    <phoneticPr fontId="3"/>
  </si>
  <si>
    <t>※ 上記書類は、申請時に必ず添付して、不足書類がないか確認して下さい。</t>
    <rPh sb="2" eb="4">
      <t>ジョウキ</t>
    </rPh>
    <rPh sb="4" eb="6">
      <t>ショルイ</t>
    </rPh>
    <rPh sb="8" eb="10">
      <t>シンセイ</t>
    </rPh>
    <rPh sb="10" eb="11">
      <t>ジ</t>
    </rPh>
    <rPh sb="12" eb="13">
      <t>カナラ</t>
    </rPh>
    <rPh sb="14" eb="16">
      <t>テンプ</t>
    </rPh>
    <rPh sb="19" eb="21">
      <t>フソク</t>
    </rPh>
    <rPh sb="21" eb="23">
      <t>ショルイ</t>
    </rPh>
    <rPh sb="27" eb="29">
      <t>カクニン</t>
    </rPh>
    <rPh sb="29" eb="32">
      <t>シテクダ</t>
    </rPh>
    <phoneticPr fontId="46"/>
  </si>
  <si>
    <t>交付決定通知書</t>
    <rPh sb="0" eb="2">
      <t>コウフ</t>
    </rPh>
    <rPh sb="2" eb="4">
      <t>ケッテイ</t>
    </rPh>
    <rPh sb="4" eb="7">
      <t>ツウチショ</t>
    </rPh>
    <phoneticPr fontId="3"/>
  </si>
  <si>
    <t>工期と交付決定通知書</t>
    <rPh sb="0" eb="2">
      <t>コウキ</t>
    </rPh>
    <rPh sb="3" eb="5">
      <t>コウフ</t>
    </rPh>
    <rPh sb="5" eb="7">
      <t>ケッテイ</t>
    </rPh>
    <rPh sb="7" eb="10">
      <t>ツウチショ</t>
    </rPh>
    <phoneticPr fontId="3"/>
  </si>
  <si>
    <t>住所１</t>
    <rPh sb="0" eb="2">
      <t>ジュウショ</t>
    </rPh>
    <phoneticPr fontId="3"/>
  </si>
  <si>
    <t>知事</t>
    <rPh sb="0" eb="2">
      <t>チジ</t>
    </rPh>
    <phoneticPr fontId="3"/>
  </si>
  <si>
    <t>香川県</t>
    <rPh sb="0" eb="3">
      <t>カガワケン</t>
    </rPh>
    <phoneticPr fontId="3"/>
  </si>
  <si>
    <t>所有者</t>
    <rPh sb="0" eb="3">
      <t>ショユウシャ</t>
    </rPh>
    <phoneticPr fontId="3"/>
  </si>
  <si>
    <t>２．人力で撤去するにも、掘削作業中に家屋の土圧などで現場の</t>
  </si>
  <si>
    <t>共有の場合</t>
    <rPh sb="0" eb="2">
      <t>キョウユウ</t>
    </rPh>
    <rPh sb="3" eb="5">
      <t>バアイ</t>
    </rPh>
    <phoneticPr fontId="3"/>
  </si>
  <si>
    <t>撤去できない場合もチェック</t>
  </si>
  <si>
    <t>日付け</t>
    <rPh sb="0" eb="1">
      <t>ニチ</t>
    </rPh>
    <rPh sb="1" eb="2">
      <t>ヅ</t>
    </rPh>
    <phoneticPr fontId="3"/>
  </si>
  <si>
    <t>号により補助金の交付決定を受けた補助事業</t>
  </si>
  <si>
    <t>浄化槽本体の上部及びその周辺の状況</t>
  </si>
  <si>
    <t>の撤去は不可能と判断しましたので、報告いたします。</t>
    <rPh sb="1" eb="3">
      <t>テッキョ</t>
    </rPh>
    <rPh sb="4" eb="7">
      <t>フカノウ</t>
    </rPh>
    <rPh sb="8" eb="10">
      <t>ハンダン</t>
    </rPh>
    <rPh sb="17" eb="19">
      <t>ホウコク</t>
    </rPh>
    <phoneticPr fontId="3"/>
  </si>
  <si>
    <t>について、次のとおり観音寺市浄化槽設置整備事業補助金交付要綱第９条の規定により、</t>
    <rPh sb="32" eb="33">
      <t>ジョウ</t>
    </rPh>
    <rPh sb="34" eb="36">
      <t>キテイ</t>
    </rPh>
    <phoneticPr fontId="3"/>
  </si>
  <si>
    <t>本人</t>
    <rPh sb="0" eb="2">
      <t>ホンニン</t>
    </rPh>
    <phoneticPr fontId="3"/>
  </si>
  <si>
    <t>工事の請負代金及び支払方法</t>
  </si>
  <si>
    <t>共有（</t>
    <rPh sb="0" eb="2">
      <t>キョウユウ</t>
    </rPh>
    <phoneticPr fontId="3"/>
  </si>
  <si>
    <t>人）</t>
    <rPh sb="0" eb="1">
      <t>ニン</t>
    </rPh>
    <phoneticPr fontId="3"/>
  </si>
  <si>
    <t>店舗等併用住宅</t>
  </si>
  <si>
    <t>転換工事</t>
    <rPh sb="0" eb="2">
      <t>テンカン</t>
    </rPh>
    <rPh sb="2" eb="4">
      <t>コウジ</t>
    </rPh>
    <phoneticPr fontId="3"/>
  </si>
  <si>
    <t>放流先の状況</t>
  </si>
  <si>
    <t>（その他の床面積</t>
  </si>
  <si>
    <t>転用工事</t>
    <rPh sb="0" eb="2">
      <t>テンヨウ</t>
    </rPh>
    <rPh sb="2" eb="4">
      <t>コウジ</t>
    </rPh>
    <phoneticPr fontId="3"/>
  </si>
  <si>
    <t>（居住部分の床面積</t>
  </si>
  <si>
    <t>チェック欄</t>
    <rPh sb="4" eb="5">
      <t>ラン</t>
    </rPh>
    <phoneticPr fontId="3"/>
  </si>
  <si>
    <t>実際の完了日</t>
    <rPh sb="0" eb="2">
      <t>ジッサイ</t>
    </rPh>
    <rPh sb="3" eb="6">
      <t>カンリョウビ</t>
    </rPh>
    <phoneticPr fontId="3"/>
  </si>
  <si>
    <t>上部スラブが
未完成の理由</t>
    <rPh sb="0" eb="2">
      <t>ジョウブ</t>
    </rPh>
    <rPh sb="7" eb="10">
      <t>ミカンセイ</t>
    </rPh>
    <rPh sb="11" eb="13">
      <t>リユウ</t>
    </rPh>
    <phoneticPr fontId="3"/>
  </si>
  <si>
    <t>上部スラブの施工に関する念書</t>
    <rPh sb="0" eb="2">
      <t>ジョウブ</t>
    </rPh>
    <rPh sb="6" eb="8">
      <t>セコウ</t>
    </rPh>
    <rPh sb="9" eb="10">
      <t>カン</t>
    </rPh>
    <rPh sb="12" eb="13">
      <t>ネン</t>
    </rPh>
    <rPh sb="13" eb="14">
      <t>ショ</t>
    </rPh>
    <phoneticPr fontId="3"/>
  </si>
  <si>
    <t>撤去作業状況</t>
    <rPh sb="0" eb="2">
      <t>テッキョ</t>
    </rPh>
    <rPh sb="2" eb="4">
      <t>サギョウ</t>
    </rPh>
    <rPh sb="4" eb="6">
      <t>ジョウキョウ</t>
    </rPh>
    <phoneticPr fontId="3"/>
  </si>
  <si>
    <t>を</t>
  </si>
  <si>
    <t>担当者氏名</t>
    <rPh sb="0" eb="3">
      <t>タントウシャ</t>
    </rPh>
    <rPh sb="3" eb="5">
      <t>シメイ</t>
    </rPh>
    <phoneticPr fontId="46"/>
  </si>
  <si>
    <t>今後、撤去可能になった際には、</t>
    <rPh sb="0" eb="2">
      <t>コンゴ</t>
    </rPh>
    <rPh sb="3" eb="5">
      <t>テッキョ</t>
    </rPh>
    <rPh sb="5" eb="7">
      <t>カノウ</t>
    </rPh>
    <rPh sb="11" eb="12">
      <t>サイ</t>
    </rPh>
    <phoneticPr fontId="3"/>
  </si>
  <si>
    <t>請負代金総額の</t>
    <rPh sb="0" eb="2">
      <t>ウケオイ</t>
    </rPh>
    <rPh sb="2" eb="4">
      <t>ダイキン</t>
    </rPh>
    <rPh sb="4" eb="6">
      <t>ソウガク</t>
    </rPh>
    <phoneticPr fontId="3"/>
  </si>
  <si>
    <t>金額</t>
    <rPh sb="0" eb="2">
      <t>キンガク</t>
    </rPh>
    <phoneticPr fontId="3"/>
  </si>
  <si>
    <t>支払方法</t>
    <rPh sb="0" eb="2">
      <t>シハラ</t>
    </rPh>
    <rPh sb="2" eb="4">
      <t>ホウホウ</t>
    </rPh>
    <phoneticPr fontId="3"/>
  </si>
  <si>
    <t>要綱第８条の規定により申請します。</t>
    <rPh sb="0" eb="2">
      <t>ヨウコウ</t>
    </rPh>
    <rPh sb="2" eb="3">
      <t>ダイ</t>
    </rPh>
    <rPh sb="4" eb="5">
      <t>ジョウ</t>
    </rPh>
    <rPh sb="6" eb="8">
      <t>キテイ</t>
    </rPh>
    <rPh sb="11" eb="13">
      <t>シンセイ</t>
    </rPh>
    <phoneticPr fontId="3"/>
  </si>
  <si>
    <t>開始日</t>
    <rPh sb="0" eb="2">
      <t>カイシ</t>
    </rPh>
    <rPh sb="2" eb="3">
      <t>ヒ</t>
    </rPh>
    <phoneticPr fontId="3"/>
  </si>
  <si>
    <t>←完成時期を入力してください。
　（令和○年○月末頃の予定）</t>
    <rPh sb="1" eb="3">
      <t>カンセイ</t>
    </rPh>
    <rPh sb="3" eb="5">
      <t>ジキ</t>
    </rPh>
    <rPh sb="6" eb="8">
      <t>ニュウリョク</t>
    </rPh>
    <rPh sb="18" eb="19">
      <t>レイ</t>
    </rPh>
    <rPh sb="19" eb="20">
      <t>ワ</t>
    </rPh>
    <rPh sb="21" eb="22">
      <t>ネン</t>
    </rPh>
    <rPh sb="23" eb="24">
      <t>ガツ</t>
    </rPh>
    <rPh sb="24" eb="25">
      <t>マツ</t>
    </rPh>
    <rPh sb="25" eb="26">
      <t>コロ</t>
    </rPh>
    <rPh sb="27" eb="29">
      <t>ヨテイ</t>
    </rPh>
    <phoneticPr fontId="3"/>
  </si>
  <si>
    <t>※新築の場合は、上からチェックし、該当するもの1つに✔印をしてください。（上段優先）</t>
    <rPh sb="1" eb="3">
      <t>シンチク</t>
    </rPh>
    <rPh sb="4" eb="6">
      <t>バアイ</t>
    </rPh>
    <rPh sb="8" eb="9">
      <t>ウエ</t>
    </rPh>
    <rPh sb="17" eb="19">
      <t>ガイトウ</t>
    </rPh>
    <rPh sb="27" eb="28">
      <t>イン</t>
    </rPh>
    <rPh sb="37" eb="39">
      <t>ジョウダン</t>
    </rPh>
    <rPh sb="39" eb="41">
      <t>ユウセン</t>
    </rPh>
    <phoneticPr fontId="3"/>
  </si>
  <si>
    <t>建築物からの基礎からの距離</t>
    <rPh sb="0" eb="3">
      <t>ケンチクブツ</t>
    </rPh>
    <rPh sb="6" eb="8">
      <t>キソ</t>
    </rPh>
    <rPh sb="11" eb="13">
      <t>キョリ</t>
    </rPh>
    <phoneticPr fontId="3"/>
  </si>
  <si>
    <t>この様式は参考です。</t>
    <rPh sb="2" eb="4">
      <t>ヨウシキ</t>
    </rPh>
    <rPh sb="5" eb="7">
      <t>サンコウ</t>
    </rPh>
    <phoneticPr fontId="3"/>
  </si>
  <si>
    <t>は、観音寺市浄化槽設置整備事業補助金の交付を受けて甲が行う合併処理浄化槽</t>
    <rPh sb="2" eb="6">
      <t>カンオンジシ</t>
    </rPh>
    <rPh sb="6" eb="9">
      <t>ジョウカソウ</t>
    </rPh>
    <rPh sb="9" eb="11">
      <t>セッチ</t>
    </rPh>
    <rPh sb="11" eb="13">
      <t>セイビ</t>
    </rPh>
    <rPh sb="13" eb="15">
      <t>ジギョウ</t>
    </rPh>
    <rPh sb="15" eb="18">
      <t>ホジョキン</t>
    </rPh>
    <rPh sb="19" eb="21">
      <t>コウフ</t>
    </rPh>
    <rPh sb="22" eb="23">
      <t>ウ</t>
    </rPh>
    <rPh sb="25" eb="26">
      <t>コウ</t>
    </rPh>
    <rPh sb="27" eb="28">
      <t>オコナ</t>
    </rPh>
    <rPh sb="29" eb="31">
      <t>ガッペイ</t>
    </rPh>
    <rPh sb="31" eb="33">
      <t>ショリ</t>
    </rPh>
    <rPh sb="33" eb="36">
      <t>ジョウカソウ</t>
    </rPh>
    <phoneticPr fontId="3"/>
  </si>
  <si>
    <t>第１条　発注者</t>
  </si>
  <si>
    <t>ときは、乙に対し、相当の期限を定めてその瑕疵の修補を請求することができる。</t>
  </si>
  <si>
    <t>氏名ふりがな</t>
    <rPh sb="0" eb="2">
      <t>シメイ</t>
    </rPh>
    <phoneticPr fontId="3"/>
  </si>
  <si>
    <t>第２条　この契約は、次に掲げる工事に適用される。</t>
  </si>
  <si>
    <t>第５条　甲及び乙は、この契約によって生じる権利又は義務を第三者に譲渡又は承</t>
  </si>
  <si>
    <t>第７条　乙は、浄化槽法第４条第３項の規定による浄化槽工事の技術上の基準及び</t>
  </si>
  <si>
    <t>←確認した日を入力</t>
    <rPh sb="1" eb="3">
      <t>カクニン</t>
    </rPh>
    <rPh sb="5" eb="6">
      <t>ヒ</t>
    </rPh>
    <rPh sb="7" eb="9">
      <t>ニュウリョク</t>
    </rPh>
    <phoneticPr fontId="3"/>
  </si>
  <si>
    <t>第９条　乙は、乙の責に帰することができない事由により工期内に工事を完成する</t>
  </si>
  <si>
    <t>工事の場所</t>
  </si>
  <si>
    <t>工事の期間</t>
    <rPh sb="0" eb="2">
      <t>コウジ</t>
    </rPh>
    <rPh sb="3" eb="5">
      <t>キカン</t>
    </rPh>
    <phoneticPr fontId="3"/>
  </si>
  <si>
    <t>日～令和</t>
    <rPh sb="0" eb="1">
      <t>ニチ</t>
    </rPh>
    <rPh sb="2" eb="3">
      <t>レイ</t>
    </rPh>
    <rPh sb="3" eb="4">
      <t>ワ</t>
    </rPh>
    <phoneticPr fontId="3"/>
  </si>
  <si>
    <t>18．</t>
  </si>
  <si>
    <t>放流水のＢＯＤが20ｍｇ／Ｌ（日間平均値）以下の機能を有するとともに、</t>
  </si>
  <si>
    <t>　　　年　　　月　　　日</t>
  </si>
  <si>
    <t>「合併処理浄化槽設置整備事業における国庫補助指針（平成４年10月30日付け</t>
  </si>
  <si>
    <t>衛浄第34号厚生省生活衛生局水道環境部環境整備課浄化槽対策室長通知）」が</t>
  </si>
  <si>
    <t>面及び仕様書に係る合併処理浄化槽</t>
  </si>
  <si>
    <t>１．現金</t>
    <rPh sb="2" eb="4">
      <t>ゲンキン</t>
    </rPh>
    <phoneticPr fontId="3"/>
  </si>
  <si>
    <t>２．その他（</t>
  </si>
  <si>
    <t>地域種別</t>
    <rPh sb="0" eb="2">
      <t>チイキ</t>
    </rPh>
    <rPh sb="2" eb="4">
      <t>シュベツ</t>
    </rPh>
    <phoneticPr fontId="3"/>
  </si>
  <si>
    <t>に委任し、又は請け負わせてはならない。但し、予め甲の書面による承諾を得た</t>
  </si>
  <si>
    <t>既存の単独槽・汲取り槽の現況写真（近景と遠景）</t>
    <rPh sb="0" eb="2">
      <t>キゾン</t>
    </rPh>
    <rPh sb="3" eb="5">
      <t>タンドク</t>
    </rPh>
    <rPh sb="5" eb="6">
      <t>ソウ</t>
    </rPh>
    <rPh sb="7" eb="9">
      <t>クミト</t>
    </rPh>
    <rPh sb="10" eb="11">
      <t>ソウ</t>
    </rPh>
    <rPh sb="12" eb="14">
      <t>ゲンキョウ</t>
    </rPh>
    <rPh sb="14" eb="16">
      <t>シャシン</t>
    </rPh>
    <rPh sb="17" eb="19">
      <t>キンケイ</t>
    </rPh>
    <rPh sb="20" eb="22">
      <t>エンケイ</t>
    </rPh>
    <phoneticPr fontId="47"/>
  </si>
  <si>
    <t>負代金額又は工期を変更する必要があるときは、甲乙協議して定めるものとする。</t>
  </si>
  <si>
    <t>が負担する。</t>
  </si>
  <si>
    <t>乙の負担とする。但し、その損害のうち甲の責に帰すべき事由により生じたもの</t>
  </si>
  <si>
    <t>は、甲の負担とする。</t>
  </si>
  <si>
    <t>　新築</t>
    <rPh sb="1" eb="3">
      <t>シンチク</t>
    </rPh>
    <phoneticPr fontId="3"/>
  </si>
  <si>
    <t>←浄化槽設備士を選択すると、自動的に入力されます</t>
    <rPh sb="1" eb="7">
      <t>ジョウカソウセツビシ</t>
    </rPh>
    <rPh sb="8" eb="10">
      <t>センタク</t>
    </rPh>
    <rPh sb="14" eb="17">
      <t>ジドウテキ</t>
    </rPh>
    <rPh sb="18" eb="20">
      <t>ニュウリョク</t>
    </rPh>
    <phoneticPr fontId="3"/>
  </si>
  <si>
    <t>←設置場所住所を入力してください。</t>
    <rPh sb="1" eb="3">
      <t>セッチ</t>
    </rPh>
    <rPh sb="3" eb="5">
      <t>バショ</t>
    </rPh>
    <rPh sb="5" eb="7">
      <t>ジュウショ</t>
    </rPh>
    <rPh sb="8" eb="10">
      <t>ニュウリョク</t>
    </rPh>
    <phoneticPr fontId="3"/>
  </si>
  <si>
    <t>する。</t>
  </si>
  <si>
    <t>定の期間内に所定の書類及び写真を、甲に提出しなければならない。</t>
    <rPh sb="0" eb="1">
      <t>テイ</t>
    </rPh>
    <phoneticPr fontId="3"/>
  </si>
  <si>
    <t>定めてその瑕疵の修補を請求し、又は修補に代わる損害賠償を請求することがで</t>
  </si>
  <si>
    <t>【底版コンクリート使用時のみ】底版コンクリートの承認願</t>
    <rPh sb="1" eb="3">
      <t>テイバン</t>
    </rPh>
    <rPh sb="15" eb="16">
      <t>テイ</t>
    </rPh>
    <rPh sb="16" eb="17">
      <t>バン</t>
    </rPh>
    <rPh sb="24" eb="26">
      <t>ショウニン</t>
    </rPh>
    <rPh sb="26" eb="27">
      <t>ネガ</t>
    </rPh>
    <phoneticPr fontId="47"/>
  </si>
  <si>
    <t>事由に基づくものである場合には、することができない。</t>
  </si>
  <si>
    <t>日歩</t>
    <rPh sb="0" eb="1">
      <t>ニチ</t>
    </rPh>
    <rPh sb="1" eb="2">
      <t>アル</t>
    </rPh>
    <phoneticPr fontId="3"/>
  </si>
  <si>
    <t>せずこの契約を解除することができる。</t>
  </si>
  <si>
    <t>とができる。</t>
  </si>
  <si>
    <t>地下水の状況</t>
    <rPh sb="0" eb="3">
      <t>チカスイ</t>
    </rPh>
    <rPh sb="4" eb="6">
      <t>ジョウキョウ</t>
    </rPh>
    <phoneticPr fontId="3"/>
  </si>
  <si>
    <t>新築の場合の設置理由（甲種地域のみ）</t>
    <rPh sb="0" eb="2">
      <t>シンチク</t>
    </rPh>
    <rPh sb="3" eb="5">
      <t>バアイ</t>
    </rPh>
    <rPh sb="6" eb="8">
      <t>セッチ</t>
    </rPh>
    <rPh sb="8" eb="10">
      <t>リユウ</t>
    </rPh>
    <rPh sb="11" eb="13">
      <t>コウシュ</t>
    </rPh>
    <rPh sb="13" eb="15">
      <t>チイキ</t>
    </rPh>
    <phoneticPr fontId="3"/>
  </si>
  <si>
    <t>るときは、催告その他何等の手段を要せず、この契約を解除することができる。</t>
  </si>
  <si>
    <t>この場合、甲は甲の被った損害の賠償を乙に請求することができる。</t>
  </si>
  <si>
    <t>増改築工事は</t>
    <rPh sb="0" eb="3">
      <t>ゾウカイチク</t>
    </rPh>
    <rPh sb="3" eb="5">
      <t>コウジ</t>
    </rPh>
    <phoneticPr fontId="3"/>
  </si>
  <si>
    <t>ることができる。</t>
  </si>
  <si>
    <t>この契約を解除することができる。</t>
  </si>
  <si>
    <t>変更後の工期に基づいて定められる引渡期日）までに工事の目的物を引き渡すこ</t>
  </si>
  <si>
    <t>とができない場合は、甲は遅滞日数１日につき請負代金総額の</t>
  </si>
  <si>
    <t>銭の割合による遅延損害金を乙に支払うものとする。</t>
  </si>
  <si>
    <t>定めることとする。</t>
  </si>
  <si>
    <t>以上契約の証として、本書２通を作成し、当事者記名捺印の上各自１通を保有す</t>
  </si>
  <si>
    <t>保守点検、清掃を行いにくい場所に設置されていないか。</t>
  </si>
  <si>
    <t>甲</t>
  </si>
  <si>
    <t>乙</t>
  </si>
  <si>
    <t>観音寺市長の許可を受けた業者に清掃を委託します。</t>
    <rPh sb="0" eb="3">
      <t>カンオンジ</t>
    </rPh>
    <rPh sb="3" eb="4">
      <t>シ</t>
    </rPh>
    <rPh sb="4" eb="5">
      <t>チョウ</t>
    </rPh>
    <rPh sb="6" eb="8">
      <t>キョカ</t>
    </rPh>
    <rPh sb="9" eb="10">
      <t>ウ</t>
    </rPh>
    <rPh sb="12" eb="14">
      <t>ギョウシャ</t>
    </rPh>
    <rPh sb="15" eb="17">
      <t>セイソウ</t>
    </rPh>
    <rPh sb="18" eb="20">
      <t>イタク</t>
    </rPh>
    <phoneticPr fontId="47"/>
  </si>
  <si>
    <t>第５号様式</t>
    <rPh sb="0" eb="1">
      <t>ダイ</t>
    </rPh>
    <rPh sb="2" eb="3">
      <t>ゴウ</t>
    </rPh>
    <rPh sb="3" eb="5">
      <t>ヨウシキ</t>
    </rPh>
    <phoneticPr fontId="3"/>
  </si>
  <si>
    <t>事　務　所　長</t>
    <rPh sb="0" eb="1">
      <t>コト</t>
    </rPh>
    <rPh sb="2" eb="3">
      <t>ツトム</t>
    </rPh>
    <rPh sb="4" eb="5">
      <t>ショ</t>
    </rPh>
    <rPh sb="6" eb="7">
      <t>チョウ</t>
    </rPh>
    <phoneticPr fontId="3"/>
  </si>
  <si>
    <t>埋戻し土の確認</t>
    <rPh sb="0" eb="2">
      <t>ウメモド</t>
    </rPh>
    <rPh sb="3" eb="4">
      <t>ツチ</t>
    </rPh>
    <rPh sb="5" eb="7">
      <t>カクニン</t>
    </rPh>
    <phoneticPr fontId="3"/>
  </si>
  <si>
    <t>届出者</t>
    <rPh sb="0" eb="2">
      <t>トドケデ</t>
    </rPh>
    <rPh sb="2" eb="3">
      <t>シャ</t>
    </rPh>
    <phoneticPr fontId="3"/>
  </si>
  <si>
    <t>（法人にあっては、名称及び代表者の氏名）</t>
    <rPh sb="1" eb="3">
      <t>ホウジン</t>
    </rPh>
    <phoneticPr fontId="3"/>
  </si>
  <si>
    <t>設置場所の地名地番</t>
    <rPh sb="0" eb="2">
      <t>セッチ</t>
    </rPh>
    <rPh sb="2" eb="4">
      <t>バショ</t>
    </rPh>
    <rPh sb="5" eb="7">
      <t>チメイ</t>
    </rPh>
    <rPh sb="7" eb="9">
      <t>チバン</t>
    </rPh>
    <phoneticPr fontId="3"/>
  </si>
  <si>
    <t>円</t>
  </si>
  <si>
    <t>使用廃止の年月日</t>
    <rPh sb="0" eb="2">
      <t>シヨウ</t>
    </rPh>
    <rPh sb="2" eb="4">
      <t>ハイシ</t>
    </rPh>
    <rPh sb="5" eb="8">
      <t>ネンガッピ</t>
    </rPh>
    <phoneticPr fontId="3"/>
  </si>
  <si>
    <t>廃止の理由</t>
    <rPh sb="0" eb="2">
      <t>ハイシ</t>
    </rPh>
    <rPh sb="3" eb="5">
      <t>リユウ</t>
    </rPh>
    <phoneticPr fontId="3"/>
  </si>
  <si>
    <t>３欄は、該当する事項を○で囲むこと。</t>
  </si>
  <si>
    <t>・</t>
  </si>
  <si>
    <t>し尿および雑排水</t>
    <rPh sb="1" eb="2">
      <t>ニョウ</t>
    </rPh>
    <rPh sb="5" eb="8">
      <t>ザッパイスイ</t>
    </rPh>
    <phoneticPr fontId="3"/>
  </si>
  <si>
    <t>増改築工事は（ 無し ・ 有り ）</t>
    <rPh sb="0" eb="3">
      <t>ゾウカイチク</t>
    </rPh>
    <rPh sb="8" eb="9">
      <t>ナ</t>
    </rPh>
    <phoneticPr fontId="3"/>
  </si>
  <si>
    <t>観音寺市</t>
    <rPh sb="0" eb="4">
      <t>カンオンジシ</t>
    </rPh>
    <phoneticPr fontId="3"/>
  </si>
  <si>
    <t>増改築無し</t>
    <rPh sb="0" eb="3">
      <t>ゾウカイチク</t>
    </rPh>
    <rPh sb="3" eb="4">
      <t>ナ</t>
    </rPh>
    <phoneticPr fontId="3"/>
  </si>
  <si>
    <t>13．</t>
  </si>
  <si>
    <t>浄化槽設備士免状の交付番号</t>
  </si>
  <si>
    <t>本人または共有</t>
    <rPh sb="0" eb="2">
      <t>ホンニン</t>
    </rPh>
    <rPh sb="5" eb="7">
      <t>キョウユウ</t>
    </rPh>
    <phoneticPr fontId="3"/>
  </si>
  <si>
    <t>（５人槽）</t>
  </si>
  <si>
    <t>←電話番号を入力してください。</t>
    <rPh sb="1" eb="5">
      <t>デンワバンゴウ</t>
    </rPh>
    <rPh sb="6" eb="8">
      <t>ニュウリョク</t>
    </rPh>
    <phoneticPr fontId="3"/>
  </si>
  <si>
    <t>水準器・ホース・黒板</t>
    <rPh sb="0" eb="3">
      <t>スイジュンキ</t>
    </rPh>
    <rPh sb="8" eb="10">
      <t>コクバン</t>
    </rPh>
    <phoneticPr fontId="3"/>
  </si>
  <si>
    <t>←使用廃止の年月日を入力してください。</t>
    <rPh sb="1" eb="3">
      <t>シヨウ</t>
    </rPh>
    <rPh sb="3" eb="5">
      <t>ハイシ</t>
    </rPh>
    <rPh sb="6" eb="9">
      <t>ネンガッピ</t>
    </rPh>
    <rPh sb="10" eb="12">
      <t>ニュウリョク</t>
    </rPh>
    <phoneticPr fontId="3"/>
  </si>
  <si>
    <t>について、次のとおり 変更 ・ 廃止 をしたいので、観音寺市浄化槽設置整備事業補助金交付</t>
  </si>
  <si>
    <t>新築または転換</t>
    <rPh sb="0" eb="2">
      <t>シンチク</t>
    </rPh>
    <rPh sb="5" eb="7">
      <t>テンカン</t>
    </rPh>
    <phoneticPr fontId="3"/>
  </si>
  <si>
    <t>工事請負
契約書</t>
    <rPh sb="0" eb="2">
      <t>コウジ</t>
    </rPh>
    <rPh sb="2" eb="4">
      <t>ウケオイ</t>
    </rPh>
    <rPh sb="5" eb="8">
      <t>ケイヤクショ</t>
    </rPh>
    <phoneticPr fontId="3"/>
  </si>
  <si>
    <t>支払方法</t>
    <rPh sb="0" eb="2">
      <t>シハライ</t>
    </rPh>
    <rPh sb="2" eb="4">
      <t>ホウホウ</t>
    </rPh>
    <phoneticPr fontId="3"/>
  </si>
  <si>
    <t>観音寺市浄化槽設置整備事業補助金を申請する以下の件について、現地を確認したところ、</t>
    <rPh sb="13" eb="16">
      <t>ホジョキン</t>
    </rPh>
    <rPh sb="21" eb="23">
      <t>イカ</t>
    </rPh>
    <rPh sb="24" eb="25">
      <t>ケン</t>
    </rPh>
    <rPh sb="30" eb="32">
      <t>ゲンチ</t>
    </rPh>
    <rPh sb="33" eb="35">
      <t>カクニン</t>
    </rPh>
    <phoneticPr fontId="3"/>
  </si>
  <si>
    <t>契約日</t>
    <rPh sb="0" eb="3">
      <t>ケイヤクビ</t>
    </rPh>
    <phoneticPr fontId="3"/>
  </si>
  <si>
    <t>銭</t>
    <rPh sb="0" eb="1">
      <t>セン</t>
    </rPh>
    <phoneticPr fontId="3"/>
  </si>
  <si>
    <t>終了日</t>
    <rPh sb="0" eb="2">
      <t>シュウリョウ</t>
    </rPh>
    <rPh sb="2" eb="3">
      <t>ヒ</t>
    </rPh>
    <phoneticPr fontId="3"/>
  </si>
  <si>
    <t>建築確認通知書がある場合はその写し</t>
  </si>
  <si>
    <t>浄化槽設備士免状の写し</t>
    <rPh sb="0" eb="3">
      <t>ジョウカソウ</t>
    </rPh>
    <rPh sb="3" eb="6">
      <t>セツビシ</t>
    </rPh>
    <rPh sb="6" eb="8">
      <t>メンジョウ</t>
    </rPh>
    <rPh sb="9" eb="10">
      <t>ウツ</t>
    </rPh>
    <phoneticPr fontId="3"/>
  </si>
  <si>
    <t>ＴＥＬ</t>
  </si>
  <si>
    <t>変更承認申請書（機種・人槽・工期の変更等）　</t>
    <rPh sb="0" eb="2">
      <t>ヘンコウ</t>
    </rPh>
    <rPh sb="2" eb="4">
      <t>ショウニン</t>
    </rPh>
    <rPh sb="4" eb="7">
      <t>シンセイショ</t>
    </rPh>
    <rPh sb="8" eb="10">
      <t>キシュ</t>
    </rPh>
    <rPh sb="11" eb="13">
      <t>ニンソウ</t>
    </rPh>
    <rPh sb="14" eb="16">
      <t>コウキ</t>
    </rPh>
    <rPh sb="17" eb="19">
      <t>ヘンコウ</t>
    </rPh>
    <phoneticPr fontId="47"/>
  </si>
  <si>
    <t>14．</t>
  </si>
  <si>
    <t>15．</t>
  </si>
  <si>
    <t>年度において、次のとおり補助事業を実施したいので、観音寺市浄化槽設置整</t>
  </si>
  <si>
    <t>ドロップダウンより入力してください。</t>
  </si>
  <si>
    <t>一般住宅（延床面積</t>
  </si>
  <si>
    <t>・申請時の完了予定日以前の日付であること。</t>
    <rPh sb="1" eb="4">
      <t>シンセイジ</t>
    </rPh>
    <rPh sb="5" eb="7">
      <t>カンリョウ</t>
    </rPh>
    <rPh sb="7" eb="9">
      <t>ヨテイ</t>
    </rPh>
    <rPh sb="9" eb="10">
      <t>ビ</t>
    </rPh>
    <rPh sb="10" eb="12">
      <t>イゼン</t>
    </rPh>
    <rPh sb="13" eb="15">
      <t>ヒヅケ</t>
    </rPh>
    <phoneticPr fontId="3"/>
  </si>
  <si>
    <t>観音寺市浄化槽設置整備事業補助金交付申請を行った合併処理浄化槽設置工事において、</t>
    <rPh sb="13" eb="16">
      <t>ホジョキン</t>
    </rPh>
    <rPh sb="16" eb="18">
      <t>コウフ</t>
    </rPh>
    <rPh sb="24" eb="26">
      <t>ガッペイ</t>
    </rPh>
    <rPh sb="26" eb="28">
      <t>ショリ</t>
    </rPh>
    <rPh sb="28" eb="31">
      <t>ジョウカソウ</t>
    </rPh>
    <rPh sb="31" eb="33">
      <t>セッチ</t>
    </rPh>
    <rPh sb="33" eb="35">
      <t>コウジ</t>
    </rPh>
    <phoneticPr fontId="3"/>
  </si>
  <si>
    <t>以下の理由により上部スラブが未完成となっております。</t>
  </si>
  <si>
    <t>□　現地を確認し、補助対象者であることを確認した。</t>
    <rPh sb="2" eb="4">
      <t>ゲンチ</t>
    </rPh>
    <rPh sb="5" eb="7">
      <t>カクニン</t>
    </rPh>
    <phoneticPr fontId="3"/>
  </si>
  <si>
    <t>←実績報告時に併せて提出してください</t>
    <rPh sb="1" eb="3">
      <t>ジッセキ</t>
    </rPh>
    <rPh sb="3" eb="5">
      <t>ホウコク</t>
    </rPh>
    <rPh sb="5" eb="6">
      <t>ジ</t>
    </rPh>
    <rPh sb="7" eb="8">
      <t>アワ</t>
    </rPh>
    <rPh sb="10" eb="12">
      <t>テイシュツ</t>
    </rPh>
    <phoneticPr fontId="3"/>
  </si>
  <si>
    <t>□　現在居住している住居が一時的な仮住まいの場合、以前の住居で判断</t>
    <rPh sb="2" eb="4">
      <t>ゲンザイ</t>
    </rPh>
    <rPh sb="4" eb="6">
      <t>キョジュウ</t>
    </rPh>
    <rPh sb="10" eb="12">
      <t>ジュウキョ</t>
    </rPh>
    <rPh sb="13" eb="16">
      <t>イチジテキ</t>
    </rPh>
    <rPh sb="17" eb="18">
      <t>カリ</t>
    </rPh>
    <rPh sb="18" eb="19">
      <t>ス</t>
    </rPh>
    <rPh sb="22" eb="24">
      <t>バアイ</t>
    </rPh>
    <rPh sb="25" eb="27">
      <t>イゼン</t>
    </rPh>
    <rPh sb="28" eb="30">
      <t>ジュウキョ</t>
    </rPh>
    <rPh sb="31" eb="33">
      <t>ハンダン</t>
    </rPh>
    <phoneticPr fontId="3"/>
  </si>
  <si>
    <t>転換工事において、</t>
  </si>
  <si>
    <t>分かりました。</t>
  </si>
  <si>
    <t>１．かさ上げ高を浄化槽施工基準である30cm以内とすること。</t>
    <rPh sb="4" eb="5">
      <t>ア</t>
    </rPh>
    <rPh sb="6" eb="7">
      <t>ダカ</t>
    </rPh>
    <phoneticPr fontId="3"/>
  </si>
  <si>
    <t>浄化槽設置者講習会の修了証の写し</t>
    <rPh sb="0" eb="3">
      <t>ジョウカソウ</t>
    </rPh>
    <rPh sb="3" eb="5">
      <t>セッチ</t>
    </rPh>
    <rPh sb="5" eb="6">
      <t>シャ</t>
    </rPh>
    <rPh sb="6" eb="9">
      <t>コウシュウカイ</t>
    </rPh>
    <rPh sb="10" eb="13">
      <t>シュウリョウショウ</t>
    </rPh>
    <rPh sb="14" eb="15">
      <t>ウツ</t>
    </rPh>
    <phoneticPr fontId="46"/>
  </si>
  <si>
    <t>７　浄化槽設置者講習会の修了証の写し</t>
    <rPh sb="2" eb="5">
      <t>ジョウカソウ</t>
    </rPh>
    <rPh sb="5" eb="7">
      <t>セッチ</t>
    </rPh>
    <rPh sb="7" eb="8">
      <t>シャ</t>
    </rPh>
    <rPh sb="8" eb="11">
      <t>コウシュウカイ</t>
    </rPh>
    <rPh sb="12" eb="15">
      <t>シュウリョウショウ</t>
    </rPh>
    <rPh sb="16" eb="17">
      <t>ウツ</t>
    </rPh>
    <phoneticPr fontId="3"/>
  </si>
  <si>
    <t>汲取り</t>
    <rPh sb="0" eb="2">
      <t>クミト</t>
    </rPh>
    <phoneticPr fontId="3"/>
  </si>
  <si>
    <t>設置配管図（転換時は既存の単独槽・汲取り槽の位置を記載）</t>
    <rPh sb="6" eb="8">
      <t>テンカン</t>
    </rPh>
    <rPh sb="8" eb="9">
      <t>トキ</t>
    </rPh>
    <rPh sb="10" eb="12">
      <t>キゾン</t>
    </rPh>
    <rPh sb="13" eb="15">
      <t>タンドク</t>
    </rPh>
    <rPh sb="15" eb="16">
      <t>ソウ</t>
    </rPh>
    <rPh sb="17" eb="19">
      <t>クミト</t>
    </rPh>
    <rPh sb="20" eb="21">
      <t>ソウ</t>
    </rPh>
    <rPh sb="22" eb="24">
      <t>イチ</t>
    </rPh>
    <rPh sb="25" eb="27">
      <t>キサイ</t>
    </rPh>
    <phoneticPr fontId="47"/>
  </si>
  <si>
    <t>甲種地域</t>
  </si>
  <si>
    <t>下水道に接続している戸建て住宅からの転居による新築</t>
    <rPh sb="0" eb="3">
      <t>ゲスイドウ</t>
    </rPh>
    <rPh sb="4" eb="6">
      <t>セツゾク</t>
    </rPh>
    <rPh sb="10" eb="12">
      <t>コダ</t>
    </rPh>
    <rPh sb="13" eb="15">
      <t>ジュウタク</t>
    </rPh>
    <rPh sb="18" eb="20">
      <t>テンキョ</t>
    </rPh>
    <rPh sb="23" eb="25">
      <t>シンチク</t>
    </rPh>
    <phoneticPr fontId="48"/>
  </si>
  <si>
    <t>単独処理浄化槽・汲取りトイレのある戸建て住宅からの建替による新築</t>
    <rPh sb="0" eb="2">
      <t>タンドク</t>
    </rPh>
    <rPh sb="2" eb="4">
      <t>ショリ</t>
    </rPh>
    <rPh sb="4" eb="7">
      <t>ジョウカソウ</t>
    </rPh>
    <rPh sb="8" eb="9">
      <t>ク</t>
    </rPh>
    <rPh sb="9" eb="10">
      <t>ト</t>
    </rPh>
    <rPh sb="17" eb="19">
      <t>コダ</t>
    </rPh>
    <rPh sb="20" eb="22">
      <t>ジュウタク</t>
    </rPh>
    <rPh sb="25" eb="27">
      <t>タテカ</t>
    </rPh>
    <rPh sb="30" eb="32">
      <t>シンチク</t>
    </rPh>
    <phoneticPr fontId="3"/>
  </si>
  <si>
    <t>その他</t>
  </si>
  <si>
    <t>チェック</t>
  </si>
  <si>
    <t>該当する設置理由のチェック欄に✔印をつけてください。</t>
  </si>
  <si>
    <t>【乙種地域のみ】公共下水道接続切り替えに関する誓約書</t>
    <rPh sb="1" eb="2">
      <t>オツ</t>
    </rPh>
    <rPh sb="2" eb="3">
      <t>シュ</t>
    </rPh>
    <rPh sb="3" eb="5">
      <t>チイキ</t>
    </rPh>
    <rPh sb="20" eb="21">
      <t>カン</t>
    </rPh>
    <rPh sb="23" eb="26">
      <t>セイヤクショ</t>
    </rPh>
    <phoneticPr fontId="47"/>
  </si>
  <si>
    <t>【単独槽・汲取り槽の撤去工事ができない時】設備士の理由書及び施主の念書</t>
    <rPh sb="12" eb="14">
      <t>コウジ</t>
    </rPh>
    <rPh sb="21" eb="24">
      <t>セツビシ</t>
    </rPh>
    <rPh sb="25" eb="28">
      <t>リユウショ</t>
    </rPh>
    <rPh sb="28" eb="29">
      <t>オヨ</t>
    </rPh>
    <rPh sb="30" eb="32">
      <t>セシュ</t>
    </rPh>
    <rPh sb="33" eb="35">
      <t>ネンショ</t>
    </rPh>
    <phoneticPr fontId="47"/>
  </si>
  <si>
    <t>・設置届の保健福祉事務所受付日の翌日起点で10日経過していること。</t>
    <rPh sb="1" eb="3">
      <t>セッチ</t>
    </rPh>
    <rPh sb="3" eb="4">
      <t>トドケ</t>
    </rPh>
    <rPh sb="5" eb="7">
      <t>ホケン</t>
    </rPh>
    <rPh sb="7" eb="9">
      <t>フクシ</t>
    </rPh>
    <rPh sb="9" eb="11">
      <t>ジム</t>
    </rPh>
    <rPh sb="11" eb="12">
      <t>ショ</t>
    </rPh>
    <rPh sb="12" eb="15">
      <t>ウケツケビ</t>
    </rPh>
    <rPh sb="16" eb="18">
      <t>ヨクジツ</t>
    </rPh>
    <rPh sb="18" eb="20">
      <t>キテン</t>
    </rPh>
    <rPh sb="23" eb="24">
      <t>ニチ</t>
    </rPh>
    <rPh sb="24" eb="26">
      <t>ケイカ</t>
    </rPh>
    <phoneticPr fontId="3"/>
  </si>
  <si>
    <t>（７人槽）</t>
  </si>
  <si>
    <t>17．</t>
  </si>
  <si>
    <t>【単独転換のみ】単独槽廃止届の写し（浄化槽協会受付済のもの）</t>
    <rPh sb="1" eb="3">
      <t>タンドク</t>
    </rPh>
    <rPh sb="3" eb="5">
      <t>テンカン</t>
    </rPh>
    <rPh sb="8" eb="10">
      <t>タンドク</t>
    </rPh>
    <rPh sb="10" eb="11">
      <t>ソウ</t>
    </rPh>
    <rPh sb="11" eb="13">
      <t>ハイシ</t>
    </rPh>
    <rPh sb="13" eb="14">
      <t>トドケ</t>
    </rPh>
    <rPh sb="15" eb="16">
      <t>ウツ</t>
    </rPh>
    <rPh sb="18" eb="21">
      <t>ジョウカソウ</t>
    </rPh>
    <rPh sb="21" eb="23">
      <t>キョウカイ</t>
    </rPh>
    <rPh sb="23" eb="25">
      <t>ウケツケ</t>
    </rPh>
    <rPh sb="25" eb="26">
      <t>ズ</t>
    </rPh>
    <phoneticPr fontId="46"/>
  </si>
  <si>
    <r>
      <t xml:space="preserve">配管費
</t>
    </r>
    <r>
      <rPr>
        <b/>
        <sz val="8"/>
        <color rgb="FF0070C0"/>
        <rFont val="Meiryo UI"/>
      </rPr>
      <t>□をクリック</t>
    </r>
    <rPh sb="0" eb="2">
      <t>ハイカン</t>
    </rPh>
    <rPh sb="2" eb="3">
      <t>ヒ</t>
    </rPh>
    <phoneticPr fontId="3"/>
  </si>
  <si>
    <t>（申請者本人が署名すれば、押印は不要です。）</t>
    <rPh sb="1" eb="4">
      <t>シンセイシャ</t>
    </rPh>
    <rPh sb="4" eb="6">
      <t>ホンニン</t>
    </rPh>
    <rPh sb="7" eb="9">
      <t>ショメイ</t>
    </rPh>
    <rPh sb="13" eb="15">
      <t>オウイン</t>
    </rPh>
    <rPh sb="16" eb="18">
      <t>フヨウ</t>
    </rPh>
    <phoneticPr fontId="3"/>
  </si>
  <si>
    <r>
      <t xml:space="preserve">浄化槽設置費
</t>
    </r>
    <r>
      <rPr>
        <b/>
        <sz val="9"/>
        <color rgb="FF0070C0"/>
        <rFont val="Meiryo UI"/>
      </rPr>
      <t>該当する○をクリック</t>
    </r>
    <rPh sb="0" eb="3">
      <t>ジョウカソウ</t>
    </rPh>
    <rPh sb="3" eb="5">
      <t>セッチ</t>
    </rPh>
    <rPh sb="5" eb="6">
      <t>ヒ</t>
    </rPh>
    <rPh sb="7" eb="9">
      <t>ガイトウ</t>
    </rPh>
    <phoneticPr fontId="3"/>
  </si>
  <si>
    <t>所在地</t>
    <rPh sb="0" eb="3">
      <t>ショザイチ</t>
    </rPh>
    <phoneticPr fontId="3"/>
  </si>
  <si>
    <t>種類及び処理対象人員の確認</t>
    <rPh sb="0" eb="2">
      <t>シュルイ</t>
    </rPh>
    <rPh sb="2" eb="3">
      <t>オヨ</t>
    </rPh>
    <rPh sb="4" eb="6">
      <t>ショリ</t>
    </rPh>
    <rPh sb="6" eb="8">
      <t>タイショウ</t>
    </rPh>
    <rPh sb="8" eb="10">
      <t>ジンイン</t>
    </rPh>
    <rPh sb="11" eb="13">
      <t>カクニン</t>
    </rPh>
    <phoneticPr fontId="3"/>
  </si>
  <si>
    <t>水締め、転圧の確認</t>
    <rPh sb="0" eb="1">
      <t>ミズ</t>
    </rPh>
    <rPh sb="1" eb="2">
      <t>シ</t>
    </rPh>
    <rPh sb="4" eb="6">
      <t>テンアツ</t>
    </rPh>
    <rPh sb="7" eb="9">
      <t>カクニン</t>
    </rPh>
    <phoneticPr fontId="3"/>
  </si>
  <si>
    <t>駐車場仕様の支柱の設置</t>
    <rPh sb="0" eb="3">
      <t>チュウシャジョウ</t>
    </rPh>
    <rPh sb="3" eb="5">
      <t>シヨウ</t>
    </rPh>
    <rPh sb="6" eb="8">
      <t>シチュウ</t>
    </rPh>
    <rPh sb="9" eb="11">
      <t>セッチ</t>
    </rPh>
    <phoneticPr fontId="3"/>
  </si>
  <si>
    <t>地下埋設物の状況</t>
    <rPh sb="0" eb="2">
      <t>チカ</t>
    </rPh>
    <rPh sb="2" eb="4">
      <t>マイセツ</t>
    </rPh>
    <rPh sb="4" eb="5">
      <t>ブツ</t>
    </rPh>
    <rPh sb="6" eb="8">
      <t>ジョウキョウ</t>
    </rPh>
    <phoneticPr fontId="3"/>
  </si>
  <si>
    <t>良質な土で埋め戻したか。</t>
    <rPh sb="0" eb="2">
      <t>リョウシツ</t>
    </rPh>
    <rPh sb="3" eb="4">
      <t>ツチ</t>
    </rPh>
    <rPh sb="5" eb="6">
      <t>ウ</t>
    </rPh>
    <rPh sb="7" eb="8">
      <t>モド</t>
    </rPh>
    <phoneticPr fontId="3"/>
  </si>
  <si>
    <t>埋め戻し時に空隙が生じないように行ったか。</t>
    <rPh sb="0" eb="1">
      <t>ウ</t>
    </rPh>
    <rPh sb="2" eb="3">
      <t>モド</t>
    </rPh>
    <rPh sb="4" eb="5">
      <t>ジ</t>
    </rPh>
    <rPh sb="6" eb="8">
      <t>クウゲキ</t>
    </rPh>
    <rPh sb="9" eb="10">
      <t>ショウ</t>
    </rPh>
    <rPh sb="16" eb="17">
      <t>オコナ</t>
    </rPh>
    <phoneticPr fontId="3"/>
  </si>
  <si>
    <t>基礎コンクリートの確認（現場打ちの場合）</t>
    <rPh sb="0" eb="2">
      <t>キソ</t>
    </rPh>
    <rPh sb="9" eb="11">
      <t>カクニン</t>
    </rPh>
    <rPh sb="12" eb="14">
      <t>ゲンバ</t>
    </rPh>
    <rPh sb="14" eb="15">
      <t>ウ</t>
    </rPh>
    <rPh sb="17" eb="19">
      <t>バアイ</t>
    </rPh>
    <phoneticPr fontId="3"/>
  </si>
  <si>
    <t>地下埋設物（水道管等）に損傷を与えていないか。</t>
    <rPh sb="0" eb="2">
      <t>チカ</t>
    </rPh>
    <rPh sb="2" eb="4">
      <t>マイセツ</t>
    </rPh>
    <rPh sb="4" eb="5">
      <t>ブツ</t>
    </rPh>
    <rPh sb="6" eb="8">
      <t>スイドウ</t>
    </rPh>
    <rPh sb="8" eb="9">
      <t>カン</t>
    </rPh>
    <rPh sb="9" eb="10">
      <t>トウ</t>
    </rPh>
    <rPh sb="12" eb="14">
      <t>ソンショウ</t>
    </rPh>
    <rPh sb="15" eb="16">
      <t>アタ</t>
    </rPh>
    <phoneticPr fontId="3"/>
  </si>
  <si>
    <t>地盤改良工事（割栗地業）の確認</t>
    <rPh sb="0" eb="2">
      <t>ジバン</t>
    </rPh>
    <rPh sb="2" eb="4">
      <t>カイリョウ</t>
    </rPh>
    <rPh sb="4" eb="6">
      <t>コウジ</t>
    </rPh>
    <rPh sb="7" eb="8">
      <t>ワ</t>
    </rPh>
    <rPh sb="8" eb="9">
      <t>クリ</t>
    </rPh>
    <rPh sb="9" eb="11">
      <t>ジギョウ</t>
    </rPh>
    <rPh sb="13" eb="15">
      <t>カクニン</t>
    </rPh>
    <phoneticPr fontId="3"/>
  </si>
  <si>
    <t>捨て（ならし）コンクリートの確認</t>
    <rPh sb="0" eb="1">
      <t>ス</t>
    </rPh>
    <rPh sb="14" eb="16">
      <t>カクニン</t>
    </rPh>
    <phoneticPr fontId="3"/>
  </si>
  <si>
    <r>
      <t xml:space="preserve">転用費
</t>
    </r>
    <r>
      <rPr>
        <b/>
        <sz val="8"/>
        <color rgb="FF0070C0"/>
        <rFont val="Meiryo UI"/>
      </rPr>
      <t>□をクリック</t>
    </r>
    <rPh sb="0" eb="2">
      <t>テンヨウ</t>
    </rPh>
    <rPh sb="2" eb="3">
      <t>ヒ</t>
    </rPh>
    <phoneticPr fontId="3"/>
  </si>
  <si>
    <t>十分な高さの調整が行われているか。</t>
    <rPh sb="0" eb="2">
      <t>ジュウブン</t>
    </rPh>
    <rPh sb="3" eb="4">
      <t>タカ</t>
    </rPh>
    <rPh sb="6" eb="8">
      <t>チョウセイ</t>
    </rPh>
    <rPh sb="9" eb="10">
      <t>オコナ</t>
    </rPh>
    <phoneticPr fontId="3"/>
  </si>
  <si>
    <t>十分な強度が出るまで養生したか。</t>
    <rPh sb="0" eb="2">
      <t>ジュウブン</t>
    </rPh>
    <rPh sb="3" eb="5">
      <t>キョウド</t>
    </rPh>
    <rPh sb="6" eb="7">
      <t>デ</t>
    </rPh>
    <rPh sb="10" eb="12">
      <t>ヨウジョウ</t>
    </rPh>
    <phoneticPr fontId="3"/>
  </si>
  <si>
    <t>放流口と放流水路の水位差が適切に保たれ、逆流のおそれはないか。</t>
  </si>
  <si>
    <t>誤接合等の有無</t>
  </si>
  <si>
    <t>生活排水が全て接続されているか。</t>
  </si>
  <si>
    <t>升の位置及び種類</t>
  </si>
  <si>
    <t>起点、屈曲点、合流点及び一定間隔ごとに適切な升が設置されているか。</t>
  </si>
  <si>
    <t>漏水の有無</t>
  </si>
  <si>
    <t>流入管きょ、放流管きょ及び空気配管の変形、破損のおそれ</t>
  </si>
  <si>
    <t>管の露出等により変形、破損のおそれはないか。</t>
  </si>
  <si>
    <t>バルブの操作などの維持管理を容易に行うことができるか。</t>
  </si>
  <si>
    <t>コンクリートスラブが打たれているか。</t>
  </si>
  <si>
    <t>設計どおりの能力のポンプが設置されているか</t>
    <rPh sb="0" eb="2">
      <t>セッケイ</t>
    </rPh>
    <rPh sb="6" eb="8">
      <t>ノウリョク</t>
    </rPh>
    <rPh sb="13" eb="15">
      <t>セッチ</t>
    </rPh>
    <phoneticPr fontId="47"/>
  </si>
  <si>
    <t>ポンプの位置や配管がレベルスイッチの稼動を妨げるおそれはないか。</t>
    <rPh sb="4" eb="6">
      <t>イチ</t>
    </rPh>
    <rPh sb="7" eb="9">
      <t>ハイカン</t>
    </rPh>
    <phoneticPr fontId="47"/>
  </si>
  <si>
    <t>アースはなされているか。</t>
  </si>
  <si>
    <t>栗石又は砕石を十分な突き固めができているか。</t>
    <rPh sb="0" eb="1">
      <t>グリ</t>
    </rPh>
    <rPh sb="1" eb="2">
      <t>イシ</t>
    </rPh>
    <rPh sb="2" eb="3">
      <t>マタ</t>
    </rPh>
    <rPh sb="4" eb="6">
      <t>サイセキ</t>
    </rPh>
    <rPh sb="7" eb="9">
      <t>ジュウブン</t>
    </rPh>
    <rPh sb="10" eb="11">
      <t>ツ</t>
    </rPh>
    <rPh sb="12" eb="13">
      <t>カタ</t>
    </rPh>
    <phoneticPr fontId="3"/>
  </si>
  <si>
    <t>水栓（蛇口）設置状況</t>
    <rPh sb="0" eb="2">
      <t>スイセン</t>
    </rPh>
    <rPh sb="3" eb="5">
      <t>ジャグチ</t>
    </rPh>
    <rPh sb="6" eb="8">
      <t>セッチ</t>
    </rPh>
    <rPh sb="8" eb="10">
      <t>ジョウキョウ</t>
    </rPh>
    <phoneticPr fontId="3"/>
  </si>
  <si>
    <t>また、掘削後に軟弱地盤と判明した場合、適切な工事を行ったか。</t>
  </si>
  <si>
    <t>入っている場合は、擁護壁等を設けているか。</t>
  </si>
  <si>
    <t>中間確認</t>
    <rPh sb="0" eb="2">
      <t>チュウカン</t>
    </rPh>
    <rPh sb="2" eb="4">
      <t>カクニン</t>
    </rPh>
    <phoneticPr fontId="3"/>
  </si>
  <si>
    <t>状況写真</t>
    <rPh sb="0" eb="2">
      <t>ジョウキョウ</t>
    </rPh>
    <rPh sb="2" eb="4">
      <t>シャシン</t>
    </rPh>
    <phoneticPr fontId="3"/>
  </si>
  <si>
    <t>完了確認</t>
    <rPh sb="0" eb="2">
      <t>カンリョウ</t>
    </rPh>
    <rPh sb="2" eb="4">
      <t>カクニン</t>
    </rPh>
    <phoneticPr fontId="3"/>
  </si>
  <si>
    <t>汲取り作業状況</t>
    <rPh sb="0" eb="1">
      <t>ク</t>
    </rPh>
    <rPh sb="1" eb="2">
      <t>ト</t>
    </rPh>
    <rPh sb="3" eb="5">
      <t>サギョウ</t>
    </rPh>
    <rPh sb="5" eb="7">
      <t>ジョウキョウ</t>
    </rPh>
    <phoneticPr fontId="3"/>
  </si>
  <si>
    <t>変形、破損、固定及び稼動の状況</t>
  </si>
  <si>
    <t>ポンプ設備（流入ポンプ及び放流ポンプ）</t>
    <rPh sb="3" eb="5">
      <t>セツビ</t>
    </rPh>
    <rPh sb="6" eb="8">
      <t>リュウニュウ</t>
    </rPh>
    <rPh sb="11" eb="12">
      <t>オヨ</t>
    </rPh>
    <rPh sb="13" eb="15">
      <t>ホウリュウ</t>
    </rPh>
    <phoneticPr fontId="47"/>
  </si>
  <si>
    <t>申請した設置場所と同じか。</t>
    <rPh sb="0" eb="2">
      <t>シンセイ</t>
    </rPh>
    <rPh sb="4" eb="6">
      <t>セッチ</t>
    </rPh>
    <rPh sb="6" eb="8">
      <t>バショ</t>
    </rPh>
    <rPh sb="9" eb="10">
      <t>オナ</t>
    </rPh>
    <phoneticPr fontId="3"/>
  </si>
  <si>
    <r>
      <t>←捨てコンクリートを施工した場合のみ確認</t>
    </r>
    <r>
      <rPr>
        <b/>
        <sz val="8"/>
        <color rgb="FF002060"/>
        <rFont val="Meiryo UI"/>
      </rPr>
      <t>（施工していない場合は斜線）</t>
    </r>
    <rPh sb="1" eb="2">
      <t>ス</t>
    </rPh>
    <rPh sb="10" eb="12">
      <t>セコウ</t>
    </rPh>
    <rPh sb="14" eb="16">
      <t>バアイ</t>
    </rPh>
    <rPh sb="18" eb="20">
      <t>カクニン</t>
    </rPh>
    <rPh sb="21" eb="23">
      <t>セコウ</t>
    </rPh>
    <rPh sb="28" eb="30">
      <t>バアイ</t>
    </rPh>
    <rPh sb="31" eb="33">
      <t>シャセン</t>
    </rPh>
    <phoneticPr fontId="3"/>
  </si>
  <si>
    <r>
      <t>←二次製品の底版を使用した場合のみ確認</t>
    </r>
    <r>
      <rPr>
        <b/>
        <sz val="8"/>
        <color rgb="FF002060"/>
        <rFont val="Meiryo UI"/>
      </rPr>
      <t>（現場打ちの場合は斜線）</t>
    </r>
    <rPh sb="1" eb="3">
      <t>ニジ</t>
    </rPh>
    <rPh sb="3" eb="5">
      <t>セイヒン</t>
    </rPh>
    <rPh sb="6" eb="8">
      <t>テイバン</t>
    </rPh>
    <rPh sb="9" eb="11">
      <t>シヨウ</t>
    </rPh>
    <rPh sb="13" eb="15">
      <t>バアイ</t>
    </rPh>
    <rPh sb="17" eb="19">
      <t>カクニン</t>
    </rPh>
    <rPh sb="20" eb="22">
      <t>ゲンバ</t>
    </rPh>
    <rPh sb="22" eb="23">
      <t>ウ</t>
    </rPh>
    <rPh sb="25" eb="27">
      <t>バアイ</t>
    </rPh>
    <rPh sb="28" eb="30">
      <t>シャセン</t>
    </rPh>
    <phoneticPr fontId="3"/>
  </si>
  <si>
    <r>
      <t>←支柱を設置した場合のみ確認</t>
    </r>
    <r>
      <rPr>
        <b/>
        <sz val="8"/>
        <color rgb="FF002060"/>
        <rFont val="Meiryo UI"/>
      </rPr>
      <t>（支柱仕様でない場合は斜線）</t>
    </r>
    <rPh sb="1" eb="3">
      <t>シチュウ</t>
    </rPh>
    <rPh sb="4" eb="6">
      <t>セッチ</t>
    </rPh>
    <rPh sb="8" eb="10">
      <t>バアイ</t>
    </rPh>
    <rPh sb="12" eb="14">
      <t>カクニン</t>
    </rPh>
    <rPh sb="15" eb="17">
      <t>シチュウ</t>
    </rPh>
    <rPh sb="17" eb="19">
      <t>シヨウ</t>
    </rPh>
    <rPh sb="22" eb="24">
      <t>バアイ</t>
    </rPh>
    <rPh sb="25" eb="27">
      <t>シャセン</t>
    </rPh>
    <phoneticPr fontId="3"/>
  </si>
  <si>
    <r>
      <t>←アースを設置した場合のみ確認</t>
    </r>
    <r>
      <rPr>
        <b/>
        <sz val="8"/>
        <color rgb="FF002060"/>
        <rFont val="Meiryo UI"/>
      </rPr>
      <t>（アースがないブロワーの場合は斜線）</t>
    </r>
    <rPh sb="5" eb="7">
      <t>セッチ</t>
    </rPh>
    <rPh sb="9" eb="11">
      <t>バアイ</t>
    </rPh>
    <rPh sb="13" eb="15">
      <t>カクニン</t>
    </rPh>
    <rPh sb="27" eb="29">
      <t>バアイ</t>
    </rPh>
    <rPh sb="30" eb="32">
      <t>シャセン</t>
    </rPh>
    <phoneticPr fontId="3"/>
  </si>
  <si>
    <r>
      <t>←ポンプ設備を設置した場合のみ確認</t>
    </r>
    <r>
      <rPr>
        <b/>
        <sz val="8"/>
        <color rgb="FF002060"/>
        <rFont val="Meiryo UI"/>
      </rPr>
      <t>（ポンプ設備がない場合は斜線）</t>
    </r>
    <rPh sb="4" eb="6">
      <t>セツビ</t>
    </rPh>
    <rPh sb="7" eb="9">
      <t>セッチ</t>
    </rPh>
    <rPh sb="11" eb="13">
      <t>バアイ</t>
    </rPh>
    <rPh sb="15" eb="17">
      <t>カクニン</t>
    </rPh>
    <rPh sb="21" eb="23">
      <t>セツビ</t>
    </rPh>
    <rPh sb="26" eb="28">
      <t>バアイ</t>
    </rPh>
    <rPh sb="29" eb="31">
      <t>シャセン</t>
    </rPh>
    <phoneticPr fontId="3"/>
  </si>
  <si>
    <t>検査項目</t>
    <rPh sb="0" eb="2">
      <t>ケンサ</t>
    </rPh>
    <rPh sb="2" eb="4">
      <t>コウモク</t>
    </rPh>
    <phoneticPr fontId="3"/>
  </si>
  <si>
    <t>自ら保守点検を行う専門的な技術（同法第８条）を持っていない場合は、香川県知事の登録</t>
    <rPh sb="0" eb="1">
      <t>ミズカ</t>
    </rPh>
    <rPh sb="2" eb="4">
      <t>ホシュ</t>
    </rPh>
    <rPh sb="4" eb="6">
      <t>テンケン</t>
    </rPh>
    <rPh sb="7" eb="8">
      <t>オコナ</t>
    </rPh>
    <rPh sb="9" eb="11">
      <t>センモン</t>
    </rPh>
    <rPh sb="11" eb="12">
      <t>テキ</t>
    </rPh>
    <rPh sb="13" eb="15">
      <t>ギジュツ</t>
    </rPh>
    <rPh sb="16" eb="17">
      <t>ドウ</t>
    </rPh>
    <rPh sb="23" eb="24">
      <t>モ</t>
    </rPh>
    <phoneticPr fontId="47"/>
  </si>
  <si>
    <t>地下水は高くないか。高い場合は、浄化槽の浮上防止策が講じられているか。</t>
    <rPh sb="0" eb="3">
      <t>チカスイ</t>
    </rPh>
    <rPh sb="4" eb="5">
      <t>タカ</t>
    </rPh>
    <phoneticPr fontId="3"/>
  </si>
  <si>
    <t>申請者氏名を挿入する</t>
    <rPh sb="0" eb="3">
      <t>シンセイシャ</t>
    </rPh>
    <rPh sb="3" eb="5">
      <t>シメイ</t>
    </rPh>
    <rPh sb="6" eb="8">
      <t>ソウニュウ</t>
    </rPh>
    <phoneticPr fontId="3"/>
  </si>
  <si>
    <t>観音寺市長 佐伯　明浩</t>
    <rPh sb="0" eb="5">
      <t>カンオンジシチョウ</t>
    </rPh>
    <rPh sb="6" eb="8">
      <t>サエキ</t>
    </rPh>
    <rPh sb="9" eb="10">
      <t>メイ</t>
    </rPh>
    <rPh sb="10" eb="11">
      <t>コウ</t>
    </rPh>
    <phoneticPr fontId="3"/>
  </si>
  <si>
    <t>実 績 報 告 時 提 出 写 真 一 覧 表</t>
    <rPh sb="0" eb="1">
      <t>ミ</t>
    </rPh>
    <rPh sb="2" eb="3">
      <t>ツムグ</t>
    </rPh>
    <rPh sb="4" eb="5">
      <t>ホウ</t>
    </rPh>
    <rPh sb="6" eb="7">
      <t>ツゲ</t>
    </rPh>
    <rPh sb="8" eb="9">
      <t>ジ</t>
    </rPh>
    <rPh sb="10" eb="11">
      <t>テイ</t>
    </rPh>
    <rPh sb="12" eb="13">
      <t>デ</t>
    </rPh>
    <rPh sb="14" eb="15">
      <t>シャ</t>
    </rPh>
    <rPh sb="16" eb="17">
      <t>マ</t>
    </rPh>
    <phoneticPr fontId="3"/>
  </si>
  <si>
    <t>浄化槽工事業者</t>
    <rPh sb="0" eb="3">
      <t>ジョウカソウ</t>
    </rPh>
    <rPh sb="3" eb="5">
      <t>コウジ</t>
    </rPh>
    <rPh sb="5" eb="7">
      <t>ギョウシャ</t>
    </rPh>
    <phoneticPr fontId="3"/>
  </si>
  <si>
    <t>上部スラブを打設する際には、以下の２点を守ることをお約束します。</t>
    <rPh sb="0" eb="2">
      <t>ジョウブ</t>
    </rPh>
    <rPh sb="6" eb="8">
      <t>ダセツ</t>
    </rPh>
    <rPh sb="10" eb="11">
      <t>サイ</t>
    </rPh>
    <rPh sb="14" eb="16">
      <t>イカ</t>
    </rPh>
    <rPh sb="18" eb="19">
      <t>テン</t>
    </rPh>
    <rPh sb="20" eb="21">
      <t>マモ</t>
    </rPh>
    <rPh sb="26" eb="28">
      <t>ヤクソク</t>
    </rPh>
    <phoneticPr fontId="3"/>
  </si>
  <si>
    <t>２．その他関係法令等に基づき施工すること。</t>
    <rPh sb="4" eb="5">
      <t>タ</t>
    </rPh>
    <rPh sb="5" eb="7">
      <t>カンケイ</t>
    </rPh>
    <rPh sb="7" eb="9">
      <t>ホウレイ</t>
    </rPh>
    <rPh sb="9" eb="10">
      <t>トウ</t>
    </rPh>
    <rPh sb="11" eb="12">
      <t>モト</t>
    </rPh>
    <rPh sb="14" eb="16">
      <t>セコウ</t>
    </rPh>
    <phoneticPr fontId="3"/>
  </si>
  <si>
    <t>底板（既製品の場合）</t>
    <rPh sb="0" eb="2">
      <t>テイバン</t>
    </rPh>
    <rPh sb="3" eb="6">
      <t>キセイヒン</t>
    </rPh>
    <rPh sb="7" eb="9">
      <t>バアイ</t>
    </rPh>
    <phoneticPr fontId="3"/>
  </si>
  <si>
    <t>ポイント</t>
  </si>
  <si>
    <t>□</t>
  </si>
  <si>
    <t>掘削状況</t>
    <rPh sb="0" eb="4">
      <t>クッサクジョウキョウ</t>
    </rPh>
    <phoneticPr fontId="3"/>
  </si>
  <si>
    <t>基礎砕石敷き状況</t>
    <rPh sb="0" eb="2">
      <t>キソ</t>
    </rPh>
    <rPh sb="2" eb="4">
      <t>サイセキ</t>
    </rPh>
    <rPh sb="4" eb="5">
      <t>シ</t>
    </rPh>
    <rPh sb="6" eb="8">
      <t>ジョウキョウ</t>
    </rPh>
    <phoneticPr fontId="3"/>
  </si>
  <si>
    <t>型枠及び配筋状況</t>
    <rPh sb="0" eb="2">
      <t>カタワク</t>
    </rPh>
    <rPh sb="2" eb="3">
      <t>オヨ</t>
    </rPh>
    <rPh sb="4" eb="6">
      <t>ハイキン</t>
    </rPh>
    <rPh sb="6" eb="8">
      <t>ジョウキョウ</t>
    </rPh>
    <phoneticPr fontId="3"/>
  </si>
  <si>
    <t>浄化槽設備士・黒板</t>
    <rPh sb="0" eb="3">
      <t>ジョウカソウ</t>
    </rPh>
    <rPh sb="3" eb="6">
      <t>セツビシ</t>
    </rPh>
    <rPh sb="7" eb="9">
      <t>コクバン</t>
    </rPh>
    <phoneticPr fontId="3"/>
  </si>
  <si>
    <t>浄化槽本体の搬入状況</t>
    <rPh sb="0" eb="3">
      <t>ジョウカソウ</t>
    </rPh>
    <rPh sb="3" eb="5">
      <t>ホンタイ</t>
    </rPh>
    <rPh sb="6" eb="8">
      <t>ハンニュウ</t>
    </rPh>
    <rPh sb="8" eb="10">
      <t>ジョウキョウ</t>
    </rPh>
    <phoneticPr fontId="3"/>
  </si>
  <si>
    <t>型式・人槽・黒板</t>
    <rPh sb="0" eb="2">
      <t>カタシキ</t>
    </rPh>
    <rPh sb="3" eb="5">
      <t>ニンソウ</t>
    </rPh>
    <rPh sb="6" eb="8">
      <t>コクバン</t>
    </rPh>
    <phoneticPr fontId="3"/>
  </si>
  <si>
    <t>埋戻し状況</t>
    <rPh sb="0" eb="2">
      <t>ウメモド</t>
    </rPh>
    <rPh sb="3" eb="5">
      <t>ジョウキョウ</t>
    </rPh>
    <phoneticPr fontId="3"/>
  </si>
  <si>
    <t>浄化槽法第７条及び第11条に規定する検査</t>
    <rPh sb="0" eb="2">
      <t>ジョウカ</t>
    </rPh>
    <rPh sb="2" eb="3">
      <t>ソウ</t>
    </rPh>
    <rPh sb="3" eb="4">
      <t>ホウ</t>
    </rPh>
    <rPh sb="4" eb="5">
      <t>ダイ</t>
    </rPh>
    <rPh sb="6" eb="7">
      <t>ジョウ</t>
    </rPh>
    <rPh sb="7" eb="8">
      <t>オヨ</t>
    </rPh>
    <rPh sb="9" eb="10">
      <t>ダイ</t>
    </rPh>
    <rPh sb="12" eb="13">
      <t>ジョウ</t>
    </rPh>
    <rPh sb="14" eb="16">
      <t>キテイ</t>
    </rPh>
    <rPh sb="18" eb="20">
      <t>ケンサ</t>
    </rPh>
    <phoneticPr fontId="47"/>
  </si>
  <si>
    <t>上部スラブコンクリート型枠及び配筋状況</t>
    <rPh sb="0" eb="2">
      <t>ジョウブ</t>
    </rPh>
    <rPh sb="11" eb="13">
      <t>カタワク</t>
    </rPh>
    <rPh sb="13" eb="14">
      <t>オヨ</t>
    </rPh>
    <rPh sb="15" eb="17">
      <t>ハイキン</t>
    </rPh>
    <rPh sb="17" eb="19">
      <t>ジョウキョウ</t>
    </rPh>
    <phoneticPr fontId="3"/>
  </si>
  <si>
    <t>開口補強筋・スペーサー・スケール・黒板</t>
    <rPh sb="0" eb="5">
      <t>カイコウホキョウキン</t>
    </rPh>
    <rPh sb="17" eb="19">
      <t>コクバン</t>
    </rPh>
    <phoneticPr fontId="3"/>
  </si>
  <si>
    <t>嵩上げ状況</t>
    <rPh sb="0" eb="2">
      <t>カサア</t>
    </rPh>
    <rPh sb="3" eb="5">
      <t>ジョウキョウ</t>
    </rPh>
    <phoneticPr fontId="3"/>
  </si>
  <si>
    <t>＜転用工事＞　提出写真一覧表による　[浄化槽接続部雨水集水管は２枚]</t>
    <rPh sb="1" eb="3">
      <t>テンヨウ</t>
    </rPh>
    <rPh sb="3" eb="5">
      <t>コウジ</t>
    </rPh>
    <rPh sb="5" eb="7">
      <t>カンコウジ</t>
    </rPh>
    <rPh sb="19" eb="22">
      <t>ジョウカソウ</t>
    </rPh>
    <rPh sb="22" eb="24">
      <t>セツゾク</t>
    </rPh>
    <rPh sb="24" eb="25">
      <t>ブ</t>
    </rPh>
    <rPh sb="25" eb="27">
      <t>ウスイ</t>
    </rPh>
    <rPh sb="27" eb="29">
      <t>シュウスイ</t>
    </rPh>
    <rPh sb="29" eb="30">
      <t>カン</t>
    </rPh>
    <rPh sb="32" eb="33">
      <t>マイ</t>
    </rPh>
    <phoneticPr fontId="47"/>
  </si>
  <si>
    <t>※コンクリートの厚さが分かるように写すこと</t>
    <rPh sb="8" eb="9">
      <t>アツ</t>
    </rPh>
    <rPh sb="11" eb="12">
      <t>ワ</t>
    </rPh>
    <rPh sb="17" eb="18">
      <t>ウツ</t>
    </rPh>
    <phoneticPr fontId="3"/>
  </si>
  <si>
    <t>１　審査機関の審査を終了した浄化槽設置届出書の写し及び建築確認通
　知書の写し
２　設置場所の位置図及び浄化槽の配置配管図（単独槽、汲取り槽の撤
　去等がある場合は、その設置位置についても記載すること。）
３　浄化槽設置費の見積明細書の写し
４　設置工事請負契約書の写し及び認定シート
５　登録浄化槽の登録証及び管理票（Ｃ票）
６　保証登録証（市町村用）
７　工事監督については、有資格者であることが確認できる書類の写し
８　第５条第２項及び第３項に該当する場合は、単独槽、汲取り槽撤去
　費等の見積書及び配管費の見積書の写し
９　浄化槽の保守点検、清掃及び法定検査等に関する誓約書
10　その他市長が必要と認める書類</t>
  </si>
  <si>
    <t>着工前状況</t>
    <rPh sb="0" eb="2">
      <t>チャッコウ</t>
    </rPh>
    <rPh sb="2" eb="3">
      <t>マエ</t>
    </rPh>
    <rPh sb="3" eb="5">
      <t>ジョウキョウ</t>
    </rPh>
    <phoneticPr fontId="3"/>
  </si>
  <si>
    <t>撤去後（掘削穴が開いた状態）</t>
    <rPh sb="0" eb="2">
      <t>テッキョ</t>
    </rPh>
    <rPh sb="2" eb="3">
      <t>ゴ</t>
    </rPh>
    <rPh sb="4" eb="6">
      <t>クッサク</t>
    </rPh>
    <rPh sb="6" eb="7">
      <t>アナ</t>
    </rPh>
    <rPh sb="8" eb="9">
      <t>ア</t>
    </rPh>
    <rPh sb="11" eb="13">
      <t>ジョウタイ</t>
    </rPh>
    <phoneticPr fontId="3"/>
  </si>
  <si>
    <t>埋戻し作業状況</t>
    <rPh sb="0" eb="2">
      <t>ウメモド</t>
    </rPh>
    <rPh sb="3" eb="5">
      <t>サギョウ</t>
    </rPh>
    <rPh sb="5" eb="7">
      <t>ジョウキョウ</t>
    </rPh>
    <phoneticPr fontId="3"/>
  </si>
  <si>
    <t>上記以外の増改築</t>
    <rPh sb="0" eb="2">
      <t>ジョウキ</t>
    </rPh>
    <rPh sb="2" eb="4">
      <t>イガイ</t>
    </rPh>
    <rPh sb="5" eb="8">
      <t>ゾウカイチク</t>
    </rPh>
    <phoneticPr fontId="3"/>
  </si>
  <si>
    <t>旧宅の間取りを変えず、子・孫世代が同居するための増改築</t>
  </si>
  <si>
    <t>家の構造を変えない軽微な改築（水回りのリフォーム等）</t>
    <rPh sb="24" eb="25">
      <t>トウ</t>
    </rPh>
    <phoneticPr fontId="3"/>
  </si>
  <si>
    <t>ポイントに「浄化槽設備士」の記載があるものは、浄化槽設備士が写真に写ってください。</t>
    <rPh sb="6" eb="9">
      <t>ジョウカソウ</t>
    </rPh>
    <rPh sb="9" eb="12">
      <t>セツビシ</t>
    </rPh>
    <rPh sb="14" eb="16">
      <t>キサイ</t>
    </rPh>
    <rPh sb="23" eb="26">
      <t>ジョウカソウ</t>
    </rPh>
    <rPh sb="26" eb="28">
      <t>セツビ</t>
    </rPh>
    <rPh sb="28" eb="29">
      <t>シ</t>
    </rPh>
    <rPh sb="30" eb="32">
      <t>シャシン</t>
    </rPh>
    <rPh sb="33" eb="34">
      <t>ウツ</t>
    </rPh>
    <phoneticPr fontId="3"/>
  </si>
  <si>
    <t>※起点→浄化槽→放流先までの写真が必要です。（浄化槽の放流側を忘れずに。）</t>
    <rPh sb="1" eb="3">
      <t>キテン</t>
    </rPh>
    <rPh sb="4" eb="7">
      <t>ジョウカソウ</t>
    </rPh>
    <rPh sb="8" eb="10">
      <t>ホウリュウ</t>
    </rPh>
    <rPh sb="10" eb="11">
      <t>サキ</t>
    </rPh>
    <rPh sb="14" eb="16">
      <t>シャシン</t>
    </rPh>
    <rPh sb="17" eb="19">
      <t>ヒツヨウ</t>
    </rPh>
    <rPh sb="27" eb="28">
      <t>ホウ</t>
    </rPh>
    <phoneticPr fontId="3"/>
  </si>
  <si>
    <t>　　　家の構造を変えない軽微な改築（水回りのリフォーム等）</t>
    <rPh sb="3" eb="4">
      <t>イエ</t>
    </rPh>
    <rPh sb="5" eb="7">
      <t>コウゾウ</t>
    </rPh>
    <rPh sb="8" eb="9">
      <t>カ</t>
    </rPh>
    <rPh sb="12" eb="14">
      <t>ケイビ</t>
    </rPh>
    <rPh sb="15" eb="17">
      <t>カイチク</t>
    </rPh>
    <rPh sb="18" eb="19">
      <t>ミズ</t>
    </rPh>
    <rPh sb="19" eb="20">
      <t>マワ</t>
    </rPh>
    <rPh sb="27" eb="28">
      <t>ナド</t>
    </rPh>
    <phoneticPr fontId="3"/>
  </si>
  <si>
    <t>撤去</t>
    <rPh sb="0" eb="2">
      <t>テッキョ</t>
    </rPh>
    <phoneticPr fontId="3"/>
  </si>
  <si>
    <t>配管</t>
    <rPh sb="0" eb="2">
      <t>ハイカン</t>
    </rPh>
    <phoneticPr fontId="3"/>
  </si>
  <si>
    <t>８  その他市長が必要と認める書類</t>
  </si>
  <si>
    <t>　し（第５条第２項に該当する事業）</t>
  </si>
  <si>
    <t>通帳等の写し（金融機関名・口座番号・名義人が分かる部分）</t>
    <rPh sb="0" eb="2">
      <t>ツウチョウ</t>
    </rPh>
    <rPh sb="2" eb="3">
      <t>トウ</t>
    </rPh>
    <rPh sb="4" eb="5">
      <t>ウツ</t>
    </rPh>
    <rPh sb="7" eb="9">
      <t>キンユウ</t>
    </rPh>
    <rPh sb="9" eb="11">
      <t>キカン</t>
    </rPh>
    <rPh sb="11" eb="12">
      <t>メイ</t>
    </rPh>
    <rPh sb="13" eb="15">
      <t>コウザ</t>
    </rPh>
    <rPh sb="15" eb="17">
      <t>バンゴウ</t>
    </rPh>
    <rPh sb="18" eb="20">
      <t>メイギ</t>
    </rPh>
    <rPh sb="20" eb="21">
      <t>ニン</t>
    </rPh>
    <rPh sb="22" eb="23">
      <t>ワ</t>
    </rPh>
    <rPh sb="25" eb="27">
      <t>ブブン</t>
    </rPh>
    <phoneticPr fontId="3"/>
  </si>
  <si>
    <t>※通帳等の写し（上記の項目が確認できる箇所）を添付してください。</t>
    <rPh sb="3" eb="4">
      <t>トウ</t>
    </rPh>
    <phoneticPr fontId="3"/>
  </si>
  <si>
    <t>※　上からチェックし、該当するもの1つに選択してください。（上段優先）</t>
    <rPh sb="2" eb="3">
      <t>ウエ</t>
    </rPh>
    <rPh sb="11" eb="13">
      <t>ガイトウ</t>
    </rPh>
    <rPh sb="20" eb="22">
      <t>センタク</t>
    </rPh>
    <rPh sb="30" eb="32">
      <t>ジョウダン</t>
    </rPh>
    <rPh sb="32" eb="34">
      <t>ユウセン</t>
    </rPh>
    <phoneticPr fontId="3"/>
  </si>
  <si>
    <t>新築ではない場合</t>
    <rPh sb="0" eb="2">
      <t>シンチク</t>
    </rPh>
    <rPh sb="6" eb="8">
      <t>バアイ</t>
    </rPh>
    <phoneticPr fontId="3"/>
  </si>
  <si>
    <t>転用</t>
    <rPh sb="0" eb="2">
      <t>テンヨウ</t>
    </rPh>
    <phoneticPr fontId="3"/>
  </si>
  <si>
    <t>不要部品撤去・仕切り版施工状況</t>
    <rPh sb="0" eb="2">
      <t>フヨウ</t>
    </rPh>
    <rPh sb="2" eb="4">
      <t>ブヒン</t>
    </rPh>
    <rPh sb="4" eb="6">
      <t>テッキョ</t>
    </rPh>
    <rPh sb="7" eb="9">
      <t>シキ</t>
    </rPh>
    <rPh sb="10" eb="11">
      <t>バン</t>
    </rPh>
    <rPh sb="11" eb="13">
      <t>セコウ</t>
    </rPh>
    <rPh sb="13" eb="15">
      <t>ジョウキョウ</t>
    </rPh>
    <phoneticPr fontId="3"/>
  </si>
  <si>
    <t>汲取り・清掃・消毒作業状況</t>
    <rPh sb="4" eb="6">
      <t>セイソウ</t>
    </rPh>
    <rPh sb="7" eb="9">
      <t>ショウドク</t>
    </rPh>
    <rPh sb="9" eb="11">
      <t>サギョウ</t>
    </rPh>
    <rPh sb="11" eb="13">
      <t>ジョウキョウ</t>
    </rPh>
    <phoneticPr fontId="3"/>
  </si>
  <si>
    <t>ポンプ設置状況</t>
    <rPh sb="3" eb="5">
      <t>セッチ</t>
    </rPh>
    <rPh sb="5" eb="7">
      <t>ジョウキョウ</t>
    </rPh>
    <phoneticPr fontId="3"/>
  </si>
  <si>
    <t>工事見積書の写し（転換時は単独槽・汲取り槽の撤去費・転用費・配管費が確認できるもの）</t>
    <rPh sb="0" eb="2">
      <t>コウジ</t>
    </rPh>
    <rPh sb="9" eb="11">
      <t>テンカン</t>
    </rPh>
    <rPh sb="11" eb="12">
      <t>ジ</t>
    </rPh>
    <rPh sb="13" eb="15">
      <t>タンドク</t>
    </rPh>
    <rPh sb="15" eb="16">
      <t>ソウ</t>
    </rPh>
    <rPh sb="17" eb="19">
      <t>クミト</t>
    </rPh>
    <rPh sb="20" eb="21">
      <t>ソウ</t>
    </rPh>
    <rPh sb="22" eb="24">
      <t>テッキョ</t>
    </rPh>
    <rPh sb="24" eb="25">
      <t>ヒ</t>
    </rPh>
    <rPh sb="26" eb="28">
      <t>テンヨウ</t>
    </rPh>
    <rPh sb="28" eb="29">
      <t>ヒ</t>
    </rPh>
    <rPh sb="30" eb="32">
      <t>ハイカン</t>
    </rPh>
    <rPh sb="32" eb="33">
      <t>ヒ</t>
    </rPh>
    <rPh sb="34" eb="36">
      <t>カクニン</t>
    </rPh>
    <phoneticPr fontId="46"/>
  </si>
  <si>
    <t>＜設置工事＞　提出写真一覧表による　［竣工写真は２枚］</t>
    <rPh sb="1" eb="3">
      <t>セッチ</t>
    </rPh>
    <rPh sb="3" eb="5">
      <t>コウジ</t>
    </rPh>
    <rPh sb="19" eb="21">
      <t>シュンコウ</t>
    </rPh>
    <rPh sb="21" eb="23">
      <t>シャシン</t>
    </rPh>
    <rPh sb="25" eb="26">
      <t>マイ</t>
    </rPh>
    <phoneticPr fontId="47"/>
  </si>
  <si>
    <t>＜撤去工事＞　提出写真一覧表による　[搬出写真は２枚]</t>
    <rPh sb="1" eb="3">
      <t>テッキョ</t>
    </rPh>
    <rPh sb="3" eb="5">
      <t>コウジ</t>
    </rPh>
    <rPh sb="19" eb="21">
      <t>ハンシュツ</t>
    </rPh>
    <rPh sb="21" eb="23">
      <t>シャシン</t>
    </rPh>
    <rPh sb="25" eb="26">
      <t>マイ</t>
    </rPh>
    <phoneticPr fontId="47"/>
  </si>
  <si>
    <t>＜配管工事＞　提出写真一覧表による　[放流側は２枚]</t>
    <rPh sb="1" eb="3">
      <t>ハイカン</t>
    </rPh>
    <rPh sb="3" eb="5">
      <t>コウジ</t>
    </rPh>
    <rPh sb="19" eb="21">
      <t>ホウリュウ</t>
    </rPh>
    <rPh sb="21" eb="22">
      <t>ガワ</t>
    </rPh>
    <rPh sb="24" eb="25">
      <t>マイ</t>
    </rPh>
    <phoneticPr fontId="47"/>
  </si>
  <si>
    <t>19．</t>
  </si>
  <si>
    <t>マニフェストＡ票とＥ票の写し＜撤去工事＞</t>
    <rPh sb="7" eb="8">
      <t>ヒョウ</t>
    </rPh>
    <rPh sb="10" eb="11">
      <t>ヒョウ</t>
    </rPh>
    <rPh sb="12" eb="13">
      <t>ウツ</t>
    </rPh>
    <phoneticPr fontId="47"/>
  </si>
  <si>
    <r>
      <t xml:space="preserve">撤去費・転用費
</t>
    </r>
    <r>
      <rPr>
        <sz val="8"/>
        <color auto="1"/>
        <rFont val="ＭＳ 明朝"/>
      </rPr>
      <t>(単独槽・汲取り槽)</t>
    </r>
    <rPh sb="0" eb="2">
      <t>テッキョ</t>
    </rPh>
    <rPh sb="2" eb="3">
      <t>ヒ</t>
    </rPh>
    <rPh sb="4" eb="6">
      <t>テンヨウ</t>
    </rPh>
    <rPh sb="6" eb="7">
      <t>ヒ</t>
    </rPh>
    <rPh sb="9" eb="11">
      <t>タンドク</t>
    </rPh>
    <rPh sb="11" eb="12">
      <t>ソウ</t>
    </rPh>
    <rPh sb="13" eb="15">
      <t>クミト</t>
    </rPh>
    <rPh sb="16" eb="17">
      <t>ソウ</t>
    </rPh>
    <phoneticPr fontId="3"/>
  </si>
  <si>
    <t>３．家屋の強度の問題により傾く恐れがあるため。</t>
  </si>
  <si>
    <t>浄化槽の使用を廃止したので、浄化槽法第11条の３の規定により、次のとおり届け出ます。</t>
    <rPh sb="0" eb="3">
      <t>ジョウカソウ</t>
    </rPh>
    <rPh sb="4" eb="6">
      <t>シヨウ</t>
    </rPh>
    <rPh sb="7" eb="9">
      <t>ハイシ</t>
    </rPh>
    <rPh sb="21" eb="22">
      <t>ジョウ</t>
    </rPh>
    <phoneticPr fontId="3"/>
  </si>
  <si>
    <t>Ｅ－ｍａｉｌ</t>
  </si>
  <si>
    <t>　</t>
  </si>
  <si>
    <t>本人</t>
  </si>
  <si>
    <t>浄化槽の維持管理及び補助金並びに下水道に関する誓約書</t>
    <rPh sb="0" eb="3">
      <t>ジョウカソウ</t>
    </rPh>
    <rPh sb="4" eb="6">
      <t>イジ</t>
    </rPh>
    <rPh sb="6" eb="8">
      <t>カンリ</t>
    </rPh>
    <rPh sb="8" eb="9">
      <t>オヨ</t>
    </rPh>
    <rPh sb="10" eb="13">
      <t>ホジョキン</t>
    </rPh>
    <rPh sb="13" eb="14">
      <t>ナラ</t>
    </rPh>
    <rPh sb="16" eb="19">
      <t>ゲスイドウ</t>
    </rPh>
    <rPh sb="20" eb="21">
      <t>カン</t>
    </rPh>
    <rPh sb="23" eb="26">
      <t>セイヤクショ</t>
    </rPh>
    <phoneticPr fontId="3"/>
  </si>
  <si>
    <t>　私は、観音寺市から補助金の交付を受ける浄化槽について、浄化槽法の規定を遵守し、下記の</t>
    <rPh sb="1" eb="2">
      <t>ワタシ</t>
    </rPh>
    <rPh sb="4" eb="7">
      <t>カンオンジ</t>
    </rPh>
    <rPh sb="7" eb="8">
      <t>シ</t>
    </rPh>
    <rPh sb="10" eb="13">
      <t>ホジョキン</t>
    </rPh>
    <rPh sb="14" eb="16">
      <t>コウフ</t>
    </rPh>
    <rPh sb="17" eb="18">
      <t>ウ</t>
    </rPh>
    <rPh sb="20" eb="22">
      <t>ジョウカ</t>
    </rPh>
    <rPh sb="22" eb="23">
      <t>ソウ</t>
    </rPh>
    <rPh sb="28" eb="31">
      <t>ジョウカソウ</t>
    </rPh>
    <rPh sb="31" eb="32">
      <t>ホウ</t>
    </rPh>
    <rPh sb="33" eb="35">
      <t>キテイ</t>
    </rPh>
    <rPh sb="36" eb="38">
      <t>ジュンシュ</t>
    </rPh>
    <rPh sb="40" eb="42">
      <t>カキ</t>
    </rPh>
    <phoneticPr fontId="47"/>
  </si>
  <si>
    <t>じて同様の誓約をいたします。</t>
    <rPh sb="2" eb="4">
      <t>ドウヨウ</t>
    </rPh>
    <rPh sb="5" eb="7">
      <t>セイヤク</t>
    </rPh>
    <phoneticPr fontId="47"/>
  </si>
  <si>
    <t>び関係機関に確認することを承諾します。</t>
    <rPh sb="1" eb="3">
      <t>カンケイ</t>
    </rPh>
    <rPh sb="3" eb="5">
      <t>キカン</t>
    </rPh>
    <rPh sb="6" eb="8">
      <t>カクニン</t>
    </rPh>
    <rPh sb="13" eb="15">
      <t>ショウダク</t>
    </rPh>
    <phoneticPr fontId="3"/>
  </si>
  <si>
    <t>を受けた浄化槽保守点検業者に保守点検を委託します。</t>
    <rPh sb="1" eb="2">
      <t>ウ</t>
    </rPh>
    <rPh sb="4" eb="6">
      <t>ジョウカ</t>
    </rPh>
    <rPh sb="6" eb="7">
      <t>ソウ</t>
    </rPh>
    <rPh sb="7" eb="9">
      <t>ホシュ</t>
    </rPh>
    <rPh sb="9" eb="11">
      <t>テンケン</t>
    </rPh>
    <rPh sb="11" eb="13">
      <t>ギョウシャ</t>
    </rPh>
    <rPh sb="14" eb="16">
      <t>ホシュ</t>
    </rPh>
    <rPh sb="16" eb="18">
      <t>テンケン</t>
    </rPh>
    <phoneticPr fontId="47"/>
  </si>
  <si>
    <t>要綱に違反して補助金の取り消し、返還等を命じられた場合は、指導に従います。</t>
    <rPh sb="0" eb="2">
      <t>ヨウコウ</t>
    </rPh>
    <rPh sb="3" eb="5">
      <t>イハン</t>
    </rPh>
    <rPh sb="7" eb="10">
      <t>ホジョキン</t>
    </rPh>
    <rPh sb="11" eb="12">
      <t>ト</t>
    </rPh>
    <rPh sb="13" eb="14">
      <t>ケ</t>
    </rPh>
    <rPh sb="16" eb="18">
      <t>ヘンカン</t>
    </rPh>
    <rPh sb="18" eb="19">
      <t>トウ</t>
    </rPh>
    <rPh sb="20" eb="21">
      <t>メイ</t>
    </rPh>
    <rPh sb="25" eb="27">
      <t>バアイ</t>
    </rPh>
    <rPh sb="29" eb="31">
      <t>シドウ</t>
    </rPh>
    <rPh sb="32" eb="33">
      <t>シタガ</t>
    </rPh>
    <phoneticPr fontId="3"/>
  </si>
  <si>
    <t>下水道法第10条の規定する排水設備の設置等（本要綱第３条第２項に規定する対象地域の方</t>
    <rPh sb="0" eb="2">
      <t>ゲスイ</t>
    </rPh>
    <rPh sb="2" eb="3">
      <t>ドウ</t>
    </rPh>
    <rPh sb="3" eb="4">
      <t>ホウ</t>
    </rPh>
    <rPh sb="4" eb="5">
      <t>ダイ</t>
    </rPh>
    <rPh sb="7" eb="8">
      <t>ジョウ</t>
    </rPh>
    <rPh sb="9" eb="11">
      <t>キテイ</t>
    </rPh>
    <rPh sb="13" eb="15">
      <t>ハイスイ</t>
    </rPh>
    <rPh sb="15" eb="17">
      <t>セツビ</t>
    </rPh>
    <rPh sb="18" eb="20">
      <t>セッチ</t>
    </rPh>
    <rPh sb="20" eb="21">
      <t>トウ</t>
    </rPh>
    <rPh sb="22" eb="23">
      <t>ホン</t>
    </rPh>
    <rPh sb="23" eb="25">
      <t>ヨウコウ</t>
    </rPh>
    <rPh sb="25" eb="26">
      <t>ダイ</t>
    </rPh>
    <rPh sb="27" eb="28">
      <t>ジョウ</t>
    </rPh>
    <rPh sb="28" eb="29">
      <t>ダイ</t>
    </rPh>
    <rPh sb="29" eb="31">
      <t>ニコウ</t>
    </rPh>
    <rPh sb="32" eb="34">
      <t>キテイ</t>
    </rPh>
    <rPh sb="36" eb="38">
      <t>タイショウ</t>
    </rPh>
    <rPh sb="38" eb="40">
      <t>チイキ</t>
    </rPh>
    <rPh sb="41" eb="42">
      <t>カタ</t>
    </rPh>
    <phoneticPr fontId="3"/>
  </si>
  <si>
    <t>のみ対象）</t>
  </si>
  <si>
    <t>（本人の直筆とする）</t>
  </si>
  <si>
    <t>8</t>
  </si>
  <si>
    <t>（R8.4）</t>
  </si>
  <si>
    <t>浄化槽使用廃止届出書</t>
    <rPh sb="0" eb="3">
      <t>ジョウカソウ</t>
    </rPh>
    <rPh sb="3" eb="5">
      <t>シヨウ</t>
    </rPh>
    <rPh sb="5" eb="8">
      <t>ハイシトドケ</t>
    </rPh>
    <rPh sb="8" eb="9">
      <t>デ</t>
    </rPh>
    <rPh sb="9" eb="10">
      <t>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</si>
</sst>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5" formatCode="&quot;¥&quot;#,##0;&quot;¥&quot;\-#,##0"/>
    <numFmt numFmtId="176" formatCode="[$-411]ggge&quot;年&quot;m&quot;月&quot;d&quot;日&quot;;@"/>
    <numFmt numFmtId="177" formatCode="@&quot;円&quot;"/>
    <numFmt numFmtId="178" formatCode="&quot;（&quot;#&quot;人槽）&quot;"/>
    <numFmt numFmtId="179" formatCode="#,##0_);[Red]\(#,##0\)"/>
    <numFmt numFmtId="180" formatCode="#,##0_ ;[Red]\-#,##0\ "/>
    <numFmt numFmtId="181" formatCode="0&quot;人&quot;&quot;槽&quot;"/>
    <numFmt numFmtId="182" formatCode="&quot;¥&quot;#,##0_);[Red]\(&quot;¥&quot;#,##0\)"/>
    <numFmt numFmtId="183" formatCode="#,##0_ "/>
  </numFmts>
  <fonts count="49">
    <font>
      <sz val="11"/>
      <color auto="1"/>
      <name val="ＭＳ 明朝"/>
      <family val="1"/>
    </font>
    <font>
      <sz val="11"/>
      <color auto="1"/>
      <name val="ＭＳ Ｐゴシック"/>
      <family val="3"/>
    </font>
    <font>
      <sz val="11"/>
      <color auto="1"/>
      <name val="ＭＳ 明朝"/>
      <family val="1"/>
    </font>
    <font>
      <sz val="6"/>
      <color auto="1"/>
      <name val="ＭＳ 明朝"/>
      <family val="1"/>
    </font>
    <font>
      <sz val="11"/>
      <color auto="1"/>
      <name val="Meiryo UI"/>
      <family val="3"/>
    </font>
    <font>
      <sz val="9"/>
      <color auto="1"/>
      <name val="Meiryo UI"/>
      <family val="3"/>
    </font>
    <font>
      <b/>
      <sz val="11"/>
      <color rgb="FFFF0000"/>
      <name val="Meiryo UI"/>
      <family val="3"/>
    </font>
    <font>
      <b/>
      <sz val="8"/>
      <color rgb="FF0070C0"/>
      <name val="Meiryo UI"/>
      <family val="3"/>
    </font>
    <font>
      <b/>
      <sz val="9"/>
      <color rgb="FFFF0000"/>
      <name val="Meiryo UI"/>
      <family val="3"/>
    </font>
    <font>
      <sz val="8"/>
      <color auto="1"/>
      <name val="Meiryo UI"/>
      <family val="3"/>
    </font>
    <font>
      <sz val="10"/>
      <color auto="1"/>
      <name val="Meiryo UI"/>
      <family val="3"/>
    </font>
    <font>
      <sz val="10"/>
      <color rgb="FFFF0000"/>
      <name val="Meiryo UI"/>
      <family val="3"/>
    </font>
    <font>
      <b/>
      <sz val="10"/>
      <color rgb="FFFF0000"/>
      <name val="Meiryo UI"/>
      <family val="3"/>
    </font>
    <font>
      <b/>
      <sz val="12"/>
      <color auto="1"/>
      <name val="Meiryo UI"/>
      <family val="3"/>
    </font>
    <font>
      <b/>
      <sz val="10"/>
      <color auto="1"/>
      <name val="Meiryo UI"/>
      <family val="3"/>
    </font>
    <font>
      <b/>
      <sz val="18"/>
      <color auto="1"/>
      <name val="Meiryo UI"/>
      <family val="3"/>
    </font>
    <font>
      <b/>
      <sz val="16"/>
      <color auto="1"/>
      <name val="Meiryo UI"/>
      <family val="3"/>
    </font>
    <font>
      <b/>
      <sz val="14"/>
      <color auto="1"/>
      <name val="Meiryo UI"/>
      <family val="3"/>
    </font>
    <font>
      <sz val="6"/>
      <color auto="1"/>
      <name val="Meiryo UI"/>
      <family val="3"/>
    </font>
    <font>
      <sz val="10"/>
      <color theme="0" tint="-0.35"/>
      <name val="Meiryo UI"/>
      <family val="3"/>
    </font>
    <font>
      <sz val="10"/>
      <color theme="1"/>
      <name val="Meiryo UI"/>
      <family val="3"/>
    </font>
    <font>
      <sz val="16"/>
      <color auto="1"/>
      <name val="ＭＳ 明朝"/>
      <family val="1"/>
    </font>
    <font>
      <sz val="10"/>
      <color auto="1"/>
      <name val="ＭＳ 明朝"/>
      <family val="1"/>
    </font>
    <font>
      <sz val="14"/>
      <color auto="1"/>
      <name val="ＭＳ 明朝"/>
      <family val="1"/>
    </font>
    <font>
      <sz val="12"/>
      <color auto="1"/>
      <name val="ＭＳ 明朝"/>
      <family val="1"/>
    </font>
    <font>
      <sz val="20"/>
      <color auto="1"/>
      <name val="ＭＳ 明朝"/>
      <family val="1"/>
    </font>
    <font>
      <sz val="12"/>
      <color auto="1"/>
      <name val="Century"/>
      <family val="1"/>
    </font>
    <font>
      <sz val="12"/>
      <color auto="1"/>
      <name val="ＭＳ Ｐ明朝"/>
      <family val="1"/>
    </font>
    <font>
      <sz val="12"/>
      <color auto="1"/>
      <name val="ＭＳ ゴシック"/>
      <family val="3"/>
    </font>
    <font>
      <b/>
      <sz val="11"/>
      <color auto="1"/>
      <name val="ＭＳ 明朝"/>
      <family val="1"/>
    </font>
    <font>
      <sz val="10.5"/>
      <color auto="1"/>
      <name val="ＭＳ 明朝"/>
      <family val="1"/>
    </font>
    <font>
      <b/>
      <sz val="14"/>
      <color auto="1"/>
      <name val="ＭＳ 明朝"/>
      <family val="1"/>
    </font>
    <font>
      <sz val="9"/>
      <color auto="1"/>
      <name val="ＭＳ 明朝"/>
      <family val="1"/>
    </font>
    <font>
      <sz val="12"/>
      <color auto="1"/>
      <name val="Meiryo UI"/>
      <family val="3"/>
    </font>
    <font>
      <sz val="11"/>
      <color theme="1"/>
      <name val="Meiryo UI"/>
      <family val="3"/>
    </font>
    <font>
      <b/>
      <sz val="11"/>
      <color auto="1"/>
      <name val="Meiryo UI"/>
      <family val="3"/>
    </font>
    <font>
      <b/>
      <sz val="11"/>
      <color theme="1"/>
      <name val="Meiryo UI"/>
      <family val="3"/>
    </font>
    <font>
      <sz val="11"/>
      <color theme="9" tint="-0.25"/>
      <name val="Meiryo UI"/>
      <family val="3"/>
    </font>
    <font>
      <sz val="11"/>
      <color rgb="FFFF0000"/>
      <name val="ＭＳ 明朝"/>
      <family val="1"/>
    </font>
    <font>
      <sz val="8"/>
      <color auto="1"/>
      <name val="ＭＳ 明朝"/>
      <family val="1"/>
    </font>
    <font>
      <b/>
      <sz val="8"/>
      <color rgb="FFFF0000"/>
      <name val="Meiryo UI"/>
      <family val="3"/>
    </font>
    <font>
      <sz val="18"/>
      <color auto="1"/>
      <name val="ＭＳ 明朝"/>
      <family val="1"/>
    </font>
    <font>
      <sz val="11"/>
      <color auto="1"/>
      <name val="ＭＳ ゴシック"/>
      <family val="3"/>
    </font>
    <font>
      <b/>
      <sz val="16"/>
      <color auto="1"/>
      <name val="ＭＳ 明朝"/>
      <family val="1"/>
    </font>
    <font>
      <sz val="11"/>
      <color theme="0" tint="-0.5"/>
      <name val="ＭＳ 明朝"/>
      <family val="1"/>
    </font>
    <font>
      <sz val="11"/>
      <color theme="0" tint="-0.25"/>
      <name val="ＭＳ 明朝"/>
      <family val="1"/>
    </font>
    <font>
      <sz val="6"/>
      <color auto="1"/>
      <name val="ＭＳ Ｐ明朝"/>
      <family val="1"/>
    </font>
    <font>
      <sz val="6"/>
      <color auto="1"/>
      <name val="ＭＳ Ｐゴシック"/>
      <family val="3"/>
    </font>
    <font>
      <sz val="11"/>
      <color auto="1"/>
      <name val="ＭＳ 明朝"/>
      <family val="1"/>
    </font>
  </fonts>
  <fills count="11">
    <fill>
      <patternFill patternType="none"/>
    </fill>
    <fill>
      <patternFill patternType="gray125"/>
    </fill>
    <fill>
      <patternFill patternType="solid">
        <fgColor theme="8" tint="0.6"/>
        <bgColor indexed="64"/>
      </patternFill>
    </fill>
    <fill>
      <patternFill patternType="solid">
        <fgColor theme="6" tint="0.6"/>
        <bgColor indexed="64"/>
      </patternFill>
    </fill>
    <fill>
      <patternFill patternType="solid">
        <fgColor theme="7" tint="0.6"/>
        <bgColor indexed="64"/>
      </patternFill>
    </fill>
    <fill>
      <patternFill patternType="solid">
        <fgColor theme="0"/>
        <bgColor indexed="64"/>
      </patternFill>
    </fill>
    <fill>
      <patternFill patternType="solid">
        <fgColor theme="8" tint="0.8"/>
        <bgColor indexed="64"/>
      </patternFill>
    </fill>
    <fill>
      <patternFill patternType="solid">
        <fgColor theme="6" tint="0.8"/>
        <bgColor indexed="64"/>
      </patternFill>
    </fill>
    <fill>
      <patternFill patternType="solid">
        <fgColor theme="7" tint="0.8"/>
        <bgColor indexed="64"/>
      </patternFill>
    </fill>
    <fill>
      <patternFill patternType="solid">
        <fgColor theme="0" tint="-0.15"/>
        <bgColor indexed="64"/>
      </patternFill>
    </fill>
    <fill>
      <patternFill patternType="solid">
        <fgColor indexed="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theme="0" tint="-0.25"/>
      </bottom>
      <diagonal/>
    </border>
    <border>
      <left style="thin">
        <color indexed="64"/>
      </left>
      <right/>
      <top style="thin">
        <color theme="0" tint="-0.25"/>
      </top>
      <bottom style="thin">
        <color theme="0" tint="-0.25"/>
      </bottom>
      <diagonal/>
    </border>
    <border>
      <left style="thin">
        <color indexed="64"/>
      </left>
      <right/>
      <top style="thin">
        <color theme="0" tint="-0.25"/>
      </top>
      <bottom style="thin">
        <color indexed="64"/>
      </bottom>
      <diagonal/>
    </border>
    <border>
      <left/>
      <right/>
      <top style="thin">
        <color indexed="64"/>
      </top>
      <bottom style="thin">
        <color theme="0" tint="-0.25"/>
      </bottom>
      <diagonal/>
    </border>
    <border>
      <left/>
      <right/>
      <top style="thin">
        <color theme="0" tint="-0.25"/>
      </top>
      <bottom style="thin">
        <color theme="0" tint="-0.25"/>
      </bottom>
      <diagonal/>
    </border>
    <border>
      <left/>
      <right/>
      <top style="thin">
        <color theme="0" tint="-0.25"/>
      </top>
      <bottom style="thin">
        <color indexed="64"/>
      </bottom>
      <diagonal/>
    </border>
    <border>
      <left/>
      <right style="thin">
        <color indexed="64"/>
      </right>
      <top style="thin">
        <color indexed="64"/>
      </top>
      <bottom style="thin">
        <color theme="0" tint="-0.25"/>
      </bottom>
      <diagonal/>
    </border>
    <border>
      <left/>
      <right style="thin">
        <color indexed="64"/>
      </right>
      <top style="thin">
        <color theme="0" tint="-0.25"/>
      </top>
      <bottom style="thin">
        <color theme="0" tint="-0.25"/>
      </bottom>
      <diagonal/>
    </border>
    <border>
      <left/>
      <right style="thin">
        <color indexed="64"/>
      </right>
      <top style="thin">
        <color theme="0" tint="-0.25"/>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uble">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right/>
      <top/>
      <bottom style="dotted">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cellStyleXfs>
  <cellXfs count="738">
    <xf numFmtId="0" fontId="0" fillId="0" borderId="0" xfId="0">
      <alignment vertical="center"/>
    </xf>
    <xf numFmtId="0" fontId="4" fillId="0" borderId="0" xfId="0" applyFont="1" applyFill="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0" xfId="0" applyFont="1" applyFill="1">
      <alignment vertical="center"/>
    </xf>
    <xf numFmtId="0" fontId="4" fillId="6" borderId="8" xfId="0" applyFont="1" applyFill="1" applyBorder="1" applyAlignment="1">
      <alignment horizontal="distributed" vertical="center" wrapText="1" indent="1"/>
    </xf>
    <xf numFmtId="0" fontId="4" fillId="6" borderId="8" xfId="0" applyFont="1" applyFill="1" applyBorder="1" applyAlignment="1">
      <alignment horizontal="distributed" vertical="center" indent="1"/>
    </xf>
    <xf numFmtId="0" fontId="4" fillId="6" borderId="5" xfId="0" applyFont="1" applyFill="1" applyBorder="1" applyAlignment="1">
      <alignment horizontal="distributed" vertical="center" wrapText="1" indent="1"/>
    </xf>
    <xf numFmtId="0" fontId="4" fillId="6" borderId="6" xfId="0" applyFont="1" applyFill="1" applyBorder="1" applyAlignment="1">
      <alignment horizontal="distributed" vertical="center" indent="1"/>
    </xf>
    <xf numFmtId="0" fontId="4" fillId="6" borderId="7" xfId="0" applyFont="1" applyFill="1" applyBorder="1" applyAlignment="1">
      <alignment horizontal="distributed" vertical="center" indent="1"/>
    </xf>
    <xf numFmtId="0" fontId="4" fillId="6" borderId="3" xfId="0" applyFont="1" applyFill="1" applyBorder="1" applyAlignment="1">
      <alignment horizontal="center" vertical="center" textRotation="255"/>
    </xf>
    <xf numFmtId="0" fontId="4" fillId="6" borderId="4" xfId="0" applyFont="1" applyFill="1" applyBorder="1" applyAlignment="1">
      <alignment horizontal="center" vertical="center" textRotation="255"/>
    </xf>
    <xf numFmtId="0" fontId="4" fillId="7" borderId="8" xfId="0" applyFont="1" applyFill="1" applyBorder="1" applyAlignment="1">
      <alignment horizontal="distributed" vertical="center" indent="1"/>
    </xf>
    <xf numFmtId="0" fontId="4" fillId="6" borderId="1" xfId="0" applyFont="1" applyFill="1" applyBorder="1" applyAlignment="1">
      <alignment horizontal="distributed" vertical="center" indent="1"/>
    </xf>
    <xf numFmtId="0" fontId="5" fillId="6" borderId="1" xfId="0" applyFont="1" applyFill="1" applyBorder="1" applyAlignment="1">
      <alignment horizontal="distributed" vertical="center" indent="1"/>
    </xf>
    <xf numFmtId="0" fontId="4" fillId="8" borderId="1" xfId="0" applyFont="1" applyFill="1" applyBorder="1" applyAlignment="1">
      <alignment horizontal="distributed" vertical="center" indent="1"/>
    </xf>
    <xf numFmtId="0" fontId="4" fillId="6" borderId="9" xfId="0" applyFont="1" applyFill="1" applyBorder="1" applyAlignment="1">
      <alignment horizontal="distributed" vertical="center" wrapText="1" indent="1"/>
    </xf>
    <xf numFmtId="0" fontId="4" fillId="6" borderId="9" xfId="0" applyFont="1" applyFill="1" applyBorder="1" applyAlignment="1">
      <alignment horizontal="distributed" vertical="center" indent="1"/>
    </xf>
    <xf numFmtId="0" fontId="4" fillId="6" borderId="10" xfId="0" applyFont="1" applyFill="1" applyBorder="1" applyAlignment="1">
      <alignment horizontal="distributed" vertical="center" indent="1"/>
    </xf>
    <xf numFmtId="0" fontId="4" fillId="6" borderId="11" xfId="0" applyFont="1" applyFill="1" applyBorder="1" applyAlignment="1">
      <alignment horizontal="distributed" vertical="center" indent="1"/>
    </xf>
    <xf numFmtId="0" fontId="4" fillId="6" borderId="12" xfId="0" applyFont="1" applyFill="1" applyBorder="1" applyAlignment="1">
      <alignment horizontal="distributed" vertical="center" indent="1"/>
    </xf>
    <xf numFmtId="0" fontId="4" fillId="6" borderId="1" xfId="0" applyFont="1" applyFill="1" applyBorder="1" applyAlignment="1">
      <alignment horizontal="distributed" vertical="center" wrapText="1" indent="1"/>
    </xf>
    <xf numFmtId="0" fontId="6" fillId="6" borderId="8" xfId="0" applyFont="1" applyFill="1" applyBorder="1" applyAlignment="1">
      <alignment horizontal="center" vertical="center"/>
    </xf>
    <xf numFmtId="0" fontId="4" fillId="6" borderId="2" xfId="0" applyFont="1" applyFill="1" applyBorder="1" applyAlignment="1">
      <alignment horizontal="distributed" vertical="center" wrapText="1" indent="1"/>
    </xf>
    <xf numFmtId="0" fontId="7" fillId="6" borderId="4" xfId="0" applyFont="1" applyFill="1" applyBorder="1" applyAlignment="1">
      <alignment horizontal="distributed" vertical="center" indent="1"/>
    </xf>
    <xf numFmtId="0" fontId="4" fillId="6" borderId="3" xfId="0" applyFont="1" applyFill="1" applyBorder="1" applyAlignment="1">
      <alignment horizontal="distributed" vertical="center" wrapText="1" indent="1"/>
    </xf>
    <xf numFmtId="0" fontId="7" fillId="6" borderId="3" xfId="0" applyFont="1" applyFill="1" applyBorder="1" applyAlignment="1">
      <alignment horizontal="distributed" vertical="center" indent="1"/>
    </xf>
    <xf numFmtId="0" fontId="4" fillId="6" borderId="3" xfId="0" applyFont="1" applyFill="1" applyBorder="1" applyAlignment="1">
      <alignment horizontal="distributed" vertical="center" indent="1"/>
    </xf>
    <xf numFmtId="0" fontId="4" fillId="7" borderId="9" xfId="0" applyFont="1" applyFill="1" applyBorder="1" applyAlignment="1">
      <alignment horizontal="distributed" vertical="center" indent="1"/>
    </xf>
    <xf numFmtId="0" fontId="4" fillId="0" borderId="8" xfId="0" applyFont="1" applyFill="1" applyBorder="1" applyAlignment="1">
      <alignment vertical="center"/>
    </xf>
    <xf numFmtId="49" fontId="4" fillId="0" borderId="8" xfId="0" applyNumberFormat="1" applyFont="1" applyFill="1" applyBorder="1" applyAlignment="1">
      <alignment horizontal="left" vertical="center"/>
    </xf>
    <xf numFmtId="0" fontId="4" fillId="0" borderId="8" xfId="0" applyFont="1" applyFill="1" applyBorder="1" applyAlignment="1">
      <alignment horizontal="left" vertical="center"/>
    </xf>
    <xf numFmtId="0" fontId="4" fillId="0" borderId="8" xfId="0" applyFont="1" applyFill="1" applyBorder="1" applyAlignment="1">
      <alignment horizontal="left" vertical="center" shrinkToFit="1"/>
    </xf>
    <xf numFmtId="49" fontId="4" fillId="0" borderId="8" xfId="0" applyNumberFormat="1" applyFont="1" applyFill="1" applyBorder="1" applyAlignment="1">
      <alignment horizontal="center" vertical="center"/>
    </xf>
    <xf numFmtId="0" fontId="5" fillId="6" borderId="8" xfId="0" applyNumberFormat="1" applyFont="1" applyFill="1" applyBorder="1" applyAlignment="1">
      <alignment horizontal="right" vertical="center" shrinkToFit="1"/>
    </xf>
    <xf numFmtId="0" fontId="6" fillId="6" borderId="13" xfId="0" applyFont="1" applyFill="1" applyBorder="1" applyAlignment="1">
      <alignment horizontal="center" vertical="center"/>
    </xf>
    <xf numFmtId="49" fontId="4" fillId="0" borderId="7" xfId="0" applyNumberFormat="1" applyFont="1" applyFill="1" applyBorder="1" applyAlignment="1">
      <alignment horizontal="left" vertical="center"/>
    </xf>
    <xf numFmtId="49" fontId="4" fillId="0" borderId="8" xfId="0" applyNumberFormat="1" applyFont="1" applyFill="1" applyBorder="1" applyAlignment="1">
      <alignment horizontal="center" vertical="center" shrinkToFit="1"/>
    </xf>
    <xf numFmtId="0" fontId="4" fillId="6" borderId="1" xfId="0" applyFont="1" applyFill="1" applyBorder="1" applyAlignment="1">
      <alignment horizontal="center" vertical="center"/>
    </xf>
    <xf numFmtId="38" fontId="4" fillId="0" borderId="8" xfId="3" applyFont="1" applyFill="1" applyBorder="1" applyAlignment="1">
      <alignment horizontal="center" vertical="center"/>
    </xf>
    <xf numFmtId="0" fontId="4" fillId="0" borderId="8" xfId="0" applyFont="1" applyFill="1" applyBorder="1" applyAlignment="1">
      <alignment horizontal="center" vertical="center"/>
    </xf>
    <xf numFmtId="0" fontId="4" fillId="6" borderId="8" xfId="0" applyFont="1" applyFill="1" applyBorder="1" applyAlignment="1">
      <alignment horizontal="center" vertical="center"/>
    </xf>
    <xf numFmtId="176" fontId="4" fillId="0" borderId="8" xfId="0" applyNumberFormat="1" applyFont="1" applyFill="1" applyBorder="1" applyAlignment="1">
      <alignment horizontal="center" vertical="center"/>
    </xf>
    <xf numFmtId="0" fontId="4" fillId="0" borderId="1" xfId="0" applyFont="1" applyFill="1" applyBorder="1" applyAlignment="1">
      <alignment vertical="center"/>
    </xf>
    <xf numFmtId="49" fontId="4" fillId="0" borderId="13" xfId="0" applyNumberFormat="1" applyFont="1" applyFill="1" applyBorder="1" applyAlignment="1">
      <alignment horizontal="left" vertical="center"/>
    </xf>
    <xf numFmtId="0" fontId="4" fillId="0" borderId="13" xfId="0" applyFont="1" applyFill="1" applyBorder="1" applyAlignment="1">
      <alignment horizontal="left" vertical="center"/>
    </xf>
    <xf numFmtId="0" fontId="4" fillId="0" borderId="13" xfId="0" applyFont="1" applyFill="1" applyBorder="1" applyAlignment="1">
      <alignment horizontal="left" vertical="center" shrinkToFit="1"/>
    </xf>
    <xf numFmtId="49" fontId="4" fillId="6" borderId="13" xfId="0" applyNumberFormat="1" applyFont="1" applyFill="1" applyBorder="1" applyAlignment="1">
      <alignment vertical="center"/>
    </xf>
    <xf numFmtId="177" fontId="4" fillId="5" borderId="13" xfId="0" applyNumberFormat="1" applyFont="1" applyFill="1" applyBorder="1" applyAlignment="1">
      <alignment vertical="center"/>
    </xf>
    <xf numFmtId="0" fontId="5" fillId="6" borderId="13" xfId="0" applyNumberFormat="1" applyFont="1" applyFill="1" applyBorder="1" applyAlignment="1">
      <alignment horizontal="right" vertical="center" shrinkToFit="1"/>
    </xf>
    <xf numFmtId="49" fontId="4" fillId="0" borderId="13" xfId="0" applyNumberFormat="1" applyFont="1" applyFill="1" applyBorder="1" applyAlignment="1">
      <alignment vertical="center"/>
    </xf>
    <xf numFmtId="49" fontId="4" fillId="0" borderId="13" xfId="0" applyNumberFormat="1" applyFont="1" applyFill="1" applyBorder="1" applyAlignment="1">
      <alignment vertical="center" shrinkToFit="1"/>
    </xf>
    <xf numFmtId="49" fontId="4" fillId="0" borderId="14" xfId="0" applyNumberFormat="1" applyFont="1" applyFill="1" applyBorder="1" applyAlignment="1">
      <alignment horizontal="left" vertical="center"/>
    </xf>
    <xf numFmtId="49" fontId="4" fillId="6" borderId="9"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shrinkToFit="1"/>
    </xf>
    <xf numFmtId="38" fontId="4" fillId="0" borderId="13" xfId="3" applyFont="1" applyFill="1" applyBorder="1" applyAlignment="1">
      <alignment horizontal="center" vertical="center"/>
    </xf>
    <xf numFmtId="0" fontId="4" fillId="0" borderId="9" xfId="0" applyFont="1" applyFill="1" applyBorder="1" applyAlignment="1">
      <alignment horizontal="center" vertical="center"/>
    </xf>
    <xf numFmtId="0" fontId="4" fillId="6" borderId="13" xfId="0" applyFont="1" applyFill="1" applyBorder="1" applyAlignment="1">
      <alignment horizontal="center" vertical="center"/>
    </xf>
    <xf numFmtId="176" fontId="4" fillId="0" borderId="13"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6" borderId="1" xfId="0" applyNumberFormat="1" applyFont="1" applyFill="1" applyBorder="1" applyAlignment="1">
      <alignment horizontal="left" vertical="center" indent="1"/>
    </xf>
    <xf numFmtId="0" fontId="4" fillId="5" borderId="13" xfId="0" applyNumberFormat="1" applyFont="1" applyFill="1" applyBorder="1" applyAlignment="1">
      <alignment vertical="center"/>
    </xf>
    <xf numFmtId="0" fontId="4" fillId="0" borderId="9" xfId="0" applyNumberFormat="1" applyFont="1" applyFill="1" applyBorder="1" applyAlignment="1">
      <alignment horizontal="left" vertical="center"/>
    </xf>
    <xf numFmtId="0" fontId="8" fillId="6" borderId="13" xfId="0" applyNumberFormat="1" applyFont="1" applyFill="1" applyBorder="1" applyAlignment="1">
      <alignment horizontal="left" vertical="center"/>
    </xf>
    <xf numFmtId="0" fontId="8" fillId="6" borderId="8" xfId="0" applyNumberFormat="1" applyFont="1" applyFill="1" applyBorder="1" applyAlignment="1">
      <alignment horizontal="center" vertical="center" shrinkToFit="1"/>
    </xf>
    <xf numFmtId="49" fontId="4" fillId="6" borderId="14" xfId="0" applyNumberFormat="1" applyFont="1" applyFill="1" applyBorder="1" applyAlignment="1">
      <alignment vertical="center"/>
    </xf>
    <xf numFmtId="49" fontId="4" fillId="7" borderId="13" xfId="0" applyNumberFormat="1" applyFont="1" applyFill="1" applyBorder="1" applyAlignment="1">
      <alignment vertical="center"/>
    </xf>
    <xf numFmtId="49" fontId="4" fillId="0" borderId="13" xfId="0" applyNumberFormat="1" applyFont="1" applyFill="1" applyBorder="1" applyAlignment="1">
      <alignment horizontal="center" vertical="center" shrinkToFit="1"/>
    </xf>
    <xf numFmtId="49" fontId="4" fillId="0" borderId="9" xfId="0" applyNumberFormat="1" applyFont="1" applyFill="1" applyBorder="1" applyAlignment="1">
      <alignment horizontal="left" vertical="center"/>
    </xf>
    <xf numFmtId="176" fontId="4" fillId="0" borderId="9" xfId="0" applyNumberFormat="1" applyFont="1" applyFill="1" applyBorder="1" applyAlignment="1">
      <alignment horizontal="center" vertical="center" shrinkToFit="1"/>
    </xf>
    <xf numFmtId="49" fontId="4" fillId="6" borderId="13" xfId="0" applyNumberFormat="1" applyFont="1" applyFill="1" applyBorder="1" applyAlignment="1">
      <alignment horizontal="left" vertical="center"/>
    </xf>
    <xf numFmtId="0" fontId="8" fillId="6" borderId="13" xfId="0" applyNumberFormat="1" applyFont="1" applyFill="1" applyBorder="1" applyAlignment="1">
      <alignment horizontal="center" vertical="center"/>
    </xf>
    <xf numFmtId="49" fontId="4" fillId="8" borderId="8" xfId="0" applyNumberFormat="1" applyFont="1" applyFill="1" applyBorder="1" applyAlignment="1">
      <alignment horizontal="center" vertical="center"/>
    </xf>
    <xf numFmtId="0" fontId="4" fillId="7" borderId="13" xfId="0" applyFont="1" applyFill="1" applyBorder="1" applyAlignment="1">
      <alignment horizontal="center" vertical="center"/>
    </xf>
    <xf numFmtId="0" fontId="4" fillId="7" borderId="0" xfId="0" applyFont="1" applyFill="1">
      <alignment vertical="center"/>
    </xf>
    <xf numFmtId="49" fontId="4" fillId="0" borderId="9" xfId="0" applyNumberFormat="1" applyFont="1" applyFill="1" applyBorder="1" applyAlignment="1">
      <alignment horizontal="center" vertical="center"/>
    </xf>
    <xf numFmtId="49" fontId="4" fillId="6" borderId="13" xfId="0" applyNumberFormat="1" applyFont="1" applyFill="1" applyBorder="1" applyAlignment="1">
      <alignment horizontal="center" vertical="center"/>
    </xf>
    <xf numFmtId="0" fontId="4" fillId="6" borderId="9" xfId="0" applyFont="1" applyFill="1" applyBorder="1" applyAlignment="1">
      <alignment horizontal="center" vertical="center"/>
    </xf>
    <xf numFmtId="49" fontId="4" fillId="8" borderId="9" xfId="0" applyNumberFormat="1" applyFont="1" applyFill="1" applyBorder="1" applyAlignment="1">
      <alignment horizontal="center" vertical="center"/>
    </xf>
    <xf numFmtId="38" fontId="4" fillId="6" borderId="13" xfId="3" applyFont="1" applyFill="1" applyBorder="1" applyAlignment="1">
      <alignment horizontal="right" vertical="center"/>
    </xf>
    <xf numFmtId="38" fontId="4" fillId="0" borderId="13" xfId="3" applyFont="1" applyFill="1" applyBorder="1" applyAlignment="1">
      <alignment horizontal="right" vertical="center"/>
    </xf>
    <xf numFmtId="38" fontId="4" fillId="0" borderId="15" xfId="3" applyFont="1" applyFill="1" applyBorder="1" applyAlignment="1">
      <alignment horizontal="right" vertical="center"/>
    </xf>
    <xf numFmtId="0" fontId="5" fillId="6" borderId="13" xfId="0" applyFont="1" applyFill="1" applyBorder="1" applyAlignment="1">
      <alignment horizontal="center" vertical="center"/>
    </xf>
    <xf numFmtId="0" fontId="4" fillId="0" borderId="13" xfId="3" applyNumberFormat="1" applyFont="1" applyFill="1" applyBorder="1" applyAlignment="1">
      <alignment horizontal="right" vertical="center"/>
    </xf>
    <xf numFmtId="49" fontId="4" fillId="0" borderId="8" xfId="0" applyNumberFormat="1" applyFont="1" applyFill="1" applyBorder="1" applyAlignment="1">
      <alignment vertical="center"/>
    </xf>
    <xf numFmtId="0" fontId="4" fillId="0" borderId="13" xfId="0" applyFont="1" applyFill="1" applyBorder="1" applyAlignment="1">
      <alignment horizontal="center" vertical="center"/>
    </xf>
    <xf numFmtId="49" fontId="4" fillId="6" borderId="9" xfId="0" applyNumberFormat="1" applyFont="1" applyFill="1" applyBorder="1" applyAlignment="1">
      <alignment vertical="center" shrinkToFit="1"/>
    </xf>
    <xf numFmtId="49" fontId="4" fillId="0" borderId="9" xfId="0" applyNumberFormat="1" applyFont="1" applyFill="1" applyBorder="1" applyAlignment="1">
      <alignment horizontal="center" vertical="center" shrinkToFit="1"/>
    </xf>
    <xf numFmtId="0" fontId="4" fillId="0" borderId="9" xfId="0" applyFont="1" applyFill="1" applyBorder="1" applyAlignment="1">
      <alignment horizontal="left" vertical="center" shrinkToFit="1"/>
    </xf>
    <xf numFmtId="49" fontId="4" fillId="6" borderId="9" xfId="0" applyNumberFormat="1" applyFont="1" applyFill="1" applyBorder="1" applyAlignment="1">
      <alignment vertical="center"/>
    </xf>
    <xf numFmtId="0" fontId="4" fillId="5" borderId="9" xfId="0" applyNumberFormat="1" applyFont="1" applyFill="1" applyBorder="1" applyAlignment="1">
      <alignment vertical="center"/>
    </xf>
    <xf numFmtId="0" fontId="4" fillId="6" borderId="9" xfId="0" applyNumberFormat="1" applyFont="1" applyFill="1" applyBorder="1" applyAlignment="1">
      <alignment vertical="center"/>
    </xf>
    <xf numFmtId="0" fontId="6" fillId="6" borderId="9" xfId="0" applyFont="1" applyFill="1" applyBorder="1" applyAlignment="1">
      <alignment horizontal="center" vertical="center"/>
    </xf>
    <xf numFmtId="0" fontId="8" fillId="6" borderId="9" xfId="0" applyNumberFormat="1" applyFont="1" applyFill="1" applyBorder="1" applyAlignment="1">
      <alignment horizontal="left" vertical="center"/>
    </xf>
    <xf numFmtId="0" fontId="8" fillId="6" borderId="9" xfId="0" applyNumberFormat="1" applyFont="1" applyFill="1" applyBorder="1" applyAlignment="1">
      <alignment horizontal="left" vertical="center" shrinkToFit="1"/>
    </xf>
    <xf numFmtId="0" fontId="8" fillId="6" borderId="9" xfId="0" applyFont="1" applyFill="1" applyBorder="1" applyAlignment="1">
      <alignment horizontal="center" vertical="center"/>
    </xf>
    <xf numFmtId="0" fontId="4" fillId="7" borderId="9" xfId="0" applyFont="1" applyFill="1" applyBorder="1" applyAlignment="1">
      <alignment horizontal="center" vertical="center"/>
    </xf>
    <xf numFmtId="49" fontId="4" fillId="7" borderId="9" xfId="0" applyNumberFormat="1" applyFont="1" applyFill="1" applyBorder="1" applyAlignment="1">
      <alignment vertical="center"/>
    </xf>
    <xf numFmtId="49" fontId="4" fillId="6" borderId="9" xfId="0" applyNumberFormat="1" applyFont="1" applyFill="1" applyBorder="1" applyAlignment="1">
      <alignment horizontal="left" vertical="center"/>
    </xf>
    <xf numFmtId="49" fontId="4" fillId="0" borderId="9" xfId="0" applyNumberFormat="1" applyFont="1" applyFill="1" applyBorder="1" applyAlignment="1">
      <alignment vertical="center"/>
    </xf>
    <xf numFmtId="0" fontId="6" fillId="5" borderId="0" xfId="0" applyFont="1" applyFill="1">
      <alignment vertical="center"/>
    </xf>
    <xf numFmtId="0" fontId="4" fillId="5" borderId="16" xfId="0" applyFont="1" applyFill="1" applyBorder="1">
      <alignment vertical="center"/>
    </xf>
    <xf numFmtId="0" fontId="4" fillId="5" borderId="17" xfId="0" applyFont="1" applyFill="1" applyBorder="1">
      <alignment vertical="center"/>
    </xf>
    <xf numFmtId="0" fontId="4" fillId="5" borderId="18" xfId="0" applyFont="1" applyFill="1" applyBorder="1">
      <alignment vertical="center"/>
    </xf>
    <xf numFmtId="0" fontId="4" fillId="5" borderId="15" xfId="0" applyFont="1" applyFill="1" applyBorder="1">
      <alignment vertical="center"/>
    </xf>
    <xf numFmtId="0" fontId="9" fillId="5" borderId="0" xfId="0" applyFont="1" applyFill="1">
      <alignment vertical="center"/>
    </xf>
    <xf numFmtId="0" fontId="10" fillId="5" borderId="0" xfId="1" applyFont="1" applyFill="1" applyBorder="1" applyAlignment="1">
      <alignment horizontal="center" vertical="center"/>
    </xf>
    <xf numFmtId="0" fontId="10" fillId="5" borderId="0" xfId="1" applyFont="1" applyFill="1" applyBorder="1" applyAlignment="1">
      <alignment vertical="center"/>
    </xf>
    <xf numFmtId="0" fontId="4" fillId="6" borderId="8" xfId="0" applyFont="1" applyFill="1" applyBorder="1" applyAlignment="1">
      <alignment horizontal="distributed" vertical="center"/>
    </xf>
    <xf numFmtId="0" fontId="4" fillId="6" borderId="5" xfId="0" applyFont="1" applyFill="1" applyBorder="1" applyAlignment="1">
      <alignment horizontal="distributed" vertical="center"/>
    </xf>
    <xf numFmtId="0" fontId="4" fillId="6" borderId="7" xfId="0" applyFont="1" applyFill="1" applyBorder="1" applyAlignment="1">
      <alignment horizontal="distributed" vertical="center"/>
    </xf>
    <xf numFmtId="0" fontId="4" fillId="9" borderId="8" xfId="0" applyFont="1" applyFill="1" applyBorder="1" applyAlignment="1">
      <alignment horizontal="center"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0" fillId="10" borderId="6" xfId="2" applyFont="1" applyFill="1" applyBorder="1" applyAlignment="1">
      <alignment horizontal="left" vertical="center"/>
    </xf>
    <xf numFmtId="0" fontId="10" fillId="6" borderId="19" xfId="0" applyFont="1" applyFill="1" applyBorder="1" applyAlignment="1">
      <alignment horizontal="left" vertical="center"/>
    </xf>
    <xf numFmtId="0" fontId="10" fillId="6" borderId="20" xfId="0" applyFont="1" applyFill="1" applyBorder="1" applyAlignment="1">
      <alignment horizontal="left" vertical="center"/>
    </xf>
    <xf numFmtId="0" fontId="10" fillId="6" borderId="21" xfId="0" applyFont="1" applyFill="1" applyBorder="1" applyAlignment="1">
      <alignment horizontal="left" vertical="center"/>
    </xf>
    <xf numFmtId="0" fontId="10" fillId="0" borderId="15" xfId="0" applyFont="1" applyFill="1" applyBorder="1" applyAlignment="1">
      <alignment horizontal="left" vertical="center"/>
    </xf>
    <xf numFmtId="0" fontId="11" fillId="5" borderId="0" xfId="1" applyFont="1" applyFill="1" applyBorder="1" applyAlignment="1">
      <alignment horizontal="center" vertical="center"/>
    </xf>
    <xf numFmtId="0" fontId="4" fillId="6" borderId="9" xfId="0" applyFont="1" applyFill="1" applyBorder="1" applyAlignment="1">
      <alignment horizontal="distributed" vertical="center"/>
    </xf>
    <xf numFmtId="0" fontId="4" fillId="6" borderId="10" xfId="0" applyFont="1" applyFill="1" applyBorder="1" applyAlignment="1">
      <alignment horizontal="distributed" vertical="center"/>
    </xf>
    <xf numFmtId="0" fontId="4" fillId="6" borderId="12" xfId="0" applyFont="1" applyFill="1" applyBorder="1" applyAlignment="1">
      <alignment horizontal="distributed" vertical="center"/>
    </xf>
    <xf numFmtId="0" fontId="4" fillId="9" borderId="13" xfId="0" applyFont="1" applyFill="1" applyBorder="1" applyAlignment="1">
      <alignment horizontal="center" vertical="center"/>
    </xf>
    <xf numFmtId="0" fontId="10" fillId="5" borderId="15" xfId="0" applyFont="1" applyFill="1" applyBorder="1" applyAlignment="1">
      <alignment horizontal="left" vertical="center"/>
    </xf>
    <xf numFmtId="0" fontId="10" fillId="5" borderId="0" xfId="0" applyFont="1" applyFill="1" applyBorder="1" applyAlignment="1">
      <alignment horizontal="left" vertical="center"/>
    </xf>
    <xf numFmtId="0" fontId="10" fillId="5" borderId="14" xfId="0" applyFont="1" applyFill="1" applyBorder="1" applyAlignment="1">
      <alignment horizontal="left" vertical="center"/>
    </xf>
    <xf numFmtId="0" fontId="10" fillId="5" borderId="13" xfId="0" applyFont="1" applyFill="1" applyBorder="1" applyAlignment="1">
      <alignment horizontal="left" vertical="center"/>
    </xf>
    <xf numFmtId="0" fontId="10" fillId="10" borderId="0" xfId="2" applyFont="1" applyFill="1" applyBorder="1" applyAlignment="1">
      <alignment horizontal="left" vertical="center"/>
    </xf>
    <xf numFmtId="0" fontId="11" fillId="5" borderId="0" xfId="1" applyFont="1" applyFill="1" applyBorder="1" applyAlignment="1">
      <alignment vertical="center"/>
    </xf>
    <xf numFmtId="0" fontId="10" fillId="5" borderId="0" xfId="1" applyFont="1" applyFill="1" applyBorder="1" applyAlignment="1">
      <alignment horizontal="left" vertical="center" indent="1"/>
    </xf>
    <xf numFmtId="176" fontId="4" fillId="0" borderId="1" xfId="0" applyNumberFormat="1" applyFont="1" applyFill="1" applyBorder="1" applyAlignment="1">
      <alignment horizontal="center" vertical="center"/>
    </xf>
    <xf numFmtId="49" fontId="4" fillId="6" borderId="8" xfId="0" applyNumberFormat="1" applyFont="1" applyFill="1" applyBorder="1" applyAlignment="1">
      <alignment horizontal="center" vertical="center"/>
    </xf>
    <xf numFmtId="176" fontId="4" fillId="6" borderId="9" xfId="0" applyNumberFormat="1" applyFont="1" applyFill="1" applyBorder="1" applyAlignment="1">
      <alignment horizontal="center" vertical="center"/>
    </xf>
    <xf numFmtId="0" fontId="10" fillId="6" borderId="22" xfId="0" applyFont="1" applyFill="1" applyBorder="1" applyAlignment="1">
      <alignment horizontal="left" vertical="center"/>
    </xf>
    <xf numFmtId="0" fontId="10" fillId="6" borderId="23" xfId="0" applyFont="1" applyFill="1" applyBorder="1" applyAlignment="1">
      <alignment horizontal="left" vertical="center"/>
    </xf>
    <xf numFmtId="0" fontId="10" fillId="6" borderId="24" xfId="0" applyFont="1" applyFill="1" applyBorder="1" applyAlignment="1">
      <alignment horizontal="left" vertical="center"/>
    </xf>
    <xf numFmtId="0" fontId="4" fillId="6"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4" fillId="9" borderId="9" xfId="0" applyFont="1" applyFill="1" applyBorder="1" applyAlignment="1">
      <alignment horizontal="center" vertical="center"/>
    </xf>
    <xf numFmtId="0" fontId="10" fillId="5" borderId="10" xfId="0" applyFont="1" applyFill="1" applyBorder="1" applyAlignment="1">
      <alignment horizontal="lef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9" xfId="0" applyFont="1" applyFill="1" applyBorder="1" applyAlignment="1">
      <alignment horizontal="left" vertical="center"/>
    </xf>
    <xf numFmtId="0" fontId="10" fillId="10" borderId="11" xfId="2" applyFont="1" applyFill="1" applyBorder="1" applyAlignment="1">
      <alignment horizontal="left" vertical="center"/>
    </xf>
    <xf numFmtId="0" fontId="13" fillId="0" borderId="0" xfId="1" applyFont="1" applyAlignment="1">
      <alignment horizontal="righ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Border="1" applyAlignment="1">
      <alignment horizontal="center" vertical="center"/>
    </xf>
    <xf numFmtId="0" fontId="15" fillId="0" borderId="28" xfId="1" applyFont="1" applyBorder="1" applyAlignment="1">
      <alignment horizontal="center" vertical="center"/>
    </xf>
    <xf numFmtId="0" fontId="14" fillId="0" borderId="29" xfId="1" applyFont="1" applyBorder="1" applyAlignment="1">
      <alignment horizontal="left" vertical="center"/>
    </xf>
    <xf numFmtId="178" fontId="14" fillId="0" borderId="30" xfId="1" applyNumberFormat="1" applyFont="1" applyBorder="1" applyAlignment="1">
      <alignment horizontal="center" vertical="center"/>
    </xf>
    <xf numFmtId="0" fontId="14" fillId="0" borderId="31" xfId="1" applyFont="1" applyBorder="1" applyAlignment="1">
      <alignment horizontal="right" vertical="center"/>
    </xf>
    <xf numFmtId="0" fontId="14" fillId="0" borderId="32" xfId="1" applyFont="1" applyBorder="1" applyAlignment="1">
      <alignment horizontal="center" vertical="center"/>
    </xf>
    <xf numFmtId="0" fontId="10" fillId="0" borderId="33" xfId="1" quotePrefix="1" applyFont="1" applyBorder="1" applyAlignment="1">
      <alignment horizontal="right" vertical="center"/>
    </xf>
    <xf numFmtId="49" fontId="10" fillId="0" borderId="33" xfId="1" quotePrefix="1" applyNumberFormat="1" applyFont="1" applyBorder="1" applyAlignment="1">
      <alignment horizontal="right" vertical="center"/>
    </xf>
    <xf numFmtId="0" fontId="14" fillId="0" borderId="31" xfId="1" quotePrefix="1" applyFont="1" applyBorder="1" applyAlignment="1">
      <alignment horizontal="right" vertical="center"/>
    </xf>
    <xf numFmtId="0" fontId="14" fillId="0" borderId="34" xfId="1" applyFont="1" applyBorder="1" applyAlignment="1">
      <alignment horizontal="center" vertical="center"/>
    </xf>
    <xf numFmtId="0" fontId="10" fillId="0" borderId="35" xfId="1" quotePrefix="1" applyFont="1" applyBorder="1" applyAlignment="1">
      <alignment horizontal="right" vertical="center"/>
    </xf>
    <xf numFmtId="0" fontId="14" fillId="0" borderId="31" xfId="1" applyFont="1" applyBorder="1" applyAlignment="1">
      <alignment horizontal="left" vertical="center"/>
    </xf>
    <xf numFmtId="49" fontId="10" fillId="0" borderId="36" xfId="1" quotePrefix="1" applyNumberFormat="1" applyFont="1" applyFill="1" applyBorder="1" applyAlignment="1">
      <alignment horizontal="right" vertical="center"/>
    </xf>
    <xf numFmtId="0" fontId="14" fillId="0" borderId="0" xfId="1" applyFont="1" applyAlignment="1">
      <alignment horizontal="right" vertical="center"/>
    </xf>
    <xf numFmtId="0" fontId="14" fillId="0" borderId="0" xfId="1" applyFont="1" applyAlignment="1">
      <alignment horizontal="center" vertical="center"/>
    </xf>
    <xf numFmtId="0" fontId="14" fillId="0" borderId="37" xfId="1" applyFont="1" applyBorder="1" applyAlignment="1">
      <alignment horizontal="left" vertical="center"/>
    </xf>
    <xf numFmtId="178" fontId="14" fillId="0" borderId="28" xfId="1" applyNumberFormat="1" applyFont="1" applyBorder="1" applyAlignment="1">
      <alignment horizontal="center" vertical="center"/>
    </xf>
    <xf numFmtId="0" fontId="14" fillId="0" borderId="38" xfId="1" applyFont="1" applyBorder="1" applyAlignment="1">
      <alignment horizontal="center" vertical="center"/>
    </xf>
    <xf numFmtId="0" fontId="10" fillId="0" borderId="2" xfId="1" quotePrefix="1" applyFont="1" applyBorder="1" applyAlignment="1">
      <alignment horizontal="center" vertical="center" textRotation="255"/>
    </xf>
    <xf numFmtId="0" fontId="10" fillId="0" borderId="3" xfId="1" quotePrefix="1" applyFont="1" applyBorder="1" applyAlignment="1">
      <alignment horizontal="center" vertical="center" textRotation="255"/>
    </xf>
    <xf numFmtId="0" fontId="10" fillId="0" borderId="4" xfId="1" quotePrefix="1" applyFont="1" applyBorder="1" applyAlignment="1">
      <alignment horizontal="center" vertical="center" textRotation="255"/>
    </xf>
    <xf numFmtId="0" fontId="10" fillId="0" borderId="39" xfId="1" quotePrefix="1" applyFont="1" applyBorder="1" applyAlignment="1">
      <alignment horizontal="center" vertical="center" textRotation="255"/>
    </xf>
    <xf numFmtId="0" fontId="14" fillId="0" borderId="31" xfId="1" quotePrefix="1" applyFont="1" applyBorder="1" applyAlignment="1">
      <alignment horizontal="center" vertical="center" textRotation="255"/>
    </xf>
    <xf numFmtId="0" fontId="14" fillId="0" borderId="40" xfId="1" applyFont="1" applyBorder="1" applyAlignment="1">
      <alignment horizontal="center" vertical="center"/>
    </xf>
    <xf numFmtId="0" fontId="10" fillId="0" borderId="2" xfId="1" applyFont="1" applyFill="1" applyBorder="1" applyAlignment="1">
      <alignment horizontal="center" vertical="center" textRotation="255" wrapText="1"/>
    </xf>
    <xf numFmtId="0" fontId="10" fillId="0" borderId="3" xfId="1" applyFont="1" applyFill="1" applyBorder="1" applyAlignment="1">
      <alignment horizontal="center" vertical="center" textRotation="255" wrapText="1"/>
    </xf>
    <xf numFmtId="0" fontId="10" fillId="0" borderId="3" xfId="1" applyFont="1" applyFill="1" applyBorder="1" applyAlignment="1">
      <alignment horizontal="center" vertical="center" textRotation="255"/>
    </xf>
    <xf numFmtId="0" fontId="10" fillId="0" borderId="39" xfId="1" applyFont="1" applyFill="1" applyBorder="1" applyAlignment="1">
      <alignment horizontal="center" vertical="center" textRotation="255"/>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4" fillId="0" borderId="31" xfId="1" applyFont="1" applyBorder="1" applyAlignment="1">
      <alignment horizontal="center" vertical="center"/>
    </xf>
    <xf numFmtId="0" fontId="10" fillId="0" borderId="8" xfId="1" applyFont="1" applyBorder="1" applyAlignment="1">
      <alignment horizontal="left" vertical="center"/>
    </xf>
    <xf numFmtId="0" fontId="10" fillId="0" borderId="41" xfId="1" applyFont="1" applyFill="1" applyBorder="1" applyAlignment="1">
      <alignment horizontal="left" vertical="center"/>
    </xf>
    <xf numFmtId="0" fontId="14" fillId="0" borderId="31" xfId="1" applyFont="1" applyFill="1" applyBorder="1" applyAlignment="1">
      <alignment vertical="center"/>
    </xf>
    <xf numFmtId="0" fontId="10" fillId="0" borderId="8" xfId="1" applyFont="1" applyBorder="1" applyAlignment="1">
      <alignment vertical="center"/>
    </xf>
    <xf numFmtId="0" fontId="10" fillId="0" borderId="13" xfId="1" applyFont="1" applyBorder="1" applyAlignment="1">
      <alignment horizontal="left" vertical="center"/>
    </xf>
    <xf numFmtId="0" fontId="13" fillId="0" borderId="0" xfId="1" applyFont="1" applyAlignment="1">
      <alignment horizontal="center" vertical="center"/>
    </xf>
    <xf numFmtId="0" fontId="14" fillId="0" borderId="0" xfId="1" applyFont="1" applyBorder="1" applyAlignment="1">
      <alignment horizontal="left" vertical="center" shrinkToFit="1"/>
    </xf>
    <xf numFmtId="0" fontId="16" fillId="0" borderId="0" xfId="1" applyFont="1" applyBorder="1" applyAlignment="1">
      <alignment horizontal="center" vertical="center"/>
    </xf>
    <xf numFmtId="0" fontId="16" fillId="0" borderId="28" xfId="1" applyFont="1" applyBorder="1" applyAlignment="1">
      <alignment horizontal="center" vertical="center"/>
    </xf>
    <xf numFmtId="0" fontId="10" fillId="0" borderId="42" xfId="1" applyFont="1" applyFill="1" applyBorder="1" applyAlignment="1">
      <alignment horizontal="left" vertical="center"/>
    </xf>
    <xf numFmtId="0" fontId="14" fillId="0" borderId="14" xfId="1" applyFont="1" applyBorder="1" applyAlignment="1">
      <alignment horizontal="distributed" vertical="center" indent="1"/>
    </xf>
    <xf numFmtId="0" fontId="14" fillId="0" borderId="13" xfId="1" applyFont="1" applyBorder="1" applyAlignment="1">
      <alignment horizontal="distributed" vertical="center" indent="1"/>
    </xf>
    <xf numFmtId="0" fontId="14" fillId="0" borderId="37" xfId="1" applyFont="1" applyBorder="1" applyAlignment="1">
      <alignment horizontal="left" vertical="center" shrinkToFit="1"/>
    </xf>
    <xf numFmtId="0" fontId="16" fillId="0" borderId="37" xfId="1" applyFont="1" applyBorder="1" applyAlignment="1">
      <alignment horizontal="center" vertical="center"/>
    </xf>
    <xf numFmtId="0" fontId="16" fillId="0" borderId="43" xfId="1" applyFont="1" applyBorder="1" applyAlignment="1">
      <alignment horizontal="center" vertical="center"/>
    </xf>
    <xf numFmtId="0" fontId="10" fillId="0" borderId="13" xfId="1" applyFont="1" applyBorder="1" applyAlignment="1">
      <alignment vertical="center"/>
    </xf>
    <xf numFmtId="0" fontId="13" fillId="0" borderId="0" xfId="1" applyFont="1" applyBorder="1" applyAlignment="1">
      <alignment vertical="center"/>
    </xf>
    <xf numFmtId="0" fontId="17" fillId="0" borderId="29" xfId="1" applyFont="1" applyBorder="1" applyAlignment="1">
      <alignment vertical="center"/>
    </xf>
    <xf numFmtId="0" fontId="17" fillId="0" borderId="30" xfId="1" applyFont="1" applyBorder="1" applyAlignment="1">
      <alignment vertical="center"/>
    </xf>
    <xf numFmtId="0" fontId="14" fillId="0" borderId="14" xfId="1" applyFont="1" applyBorder="1" applyAlignment="1" applyProtection="1">
      <alignment horizontal="left" vertical="center"/>
      <protection locked="0"/>
    </xf>
    <xf numFmtId="0" fontId="14" fillId="0" borderId="13" xfId="1" applyFont="1" applyBorder="1" applyAlignment="1" applyProtection="1">
      <alignment horizontal="left" vertical="center"/>
      <protection locked="0"/>
    </xf>
    <xf numFmtId="0" fontId="13" fillId="0" borderId="0" xfId="1" applyFont="1" applyBorder="1" applyAlignment="1" applyProtection="1">
      <alignment vertical="center"/>
      <protection locked="0"/>
    </xf>
    <xf numFmtId="0" fontId="14" fillId="0" borderId="0" xfId="1" applyFont="1" applyBorder="1" applyAlignment="1">
      <alignment horizontal="center" vertical="center"/>
    </xf>
    <xf numFmtId="0" fontId="10" fillId="0" borderId="0" xfId="0" applyFont="1" applyFill="1" applyBorder="1" applyAlignment="1">
      <alignment horizontal="left" vertical="center"/>
    </xf>
    <xf numFmtId="0" fontId="10" fillId="0" borderId="28" xfId="1" applyFont="1" applyBorder="1" applyAlignment="1">
      <alignment horizontal="left"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4" fillId="0" borderId="44" xfId="1" applyFont="1" applyBorder="1" applyAlignment="1">
      <alignment horizontal="center" vertical="center"/>
    </xf>
    <xf numFmtId="0" fontId="10" fillId="0" borderId="9" xfId="1" applyFont="1" applyBorder="1" applyAlignment="1">
      <alignment horizontal="left" vertical="center"/>
    </xf>
    <xf numFmtId="0" fontId="10" fillId="0" borderId="45" xfId="1" applyFont="1" applyFill="1" applyBorder="1" applyAlignment="1">
      <alignment horizontal="left" vertical="center"/>
    </xf>
    <xf numFmtId="0" fontId="10" fillId="0" borderId="9" xfId="1" applyFont="1" applyBorder="1" applyAlignment="1">
      <alignment vertical="center"/>
    </xf>
    <xf numFmtId="0" fontId="18" fillId="0" borderId="46" xfId="1" applyFont="1" applyBorder="1" applyAlignment="1">
      <alignment horizontal="center" vertical="center"/>
    </xf>
    <xf numFmtId="0" fontId="10" fillId="0" borderId="37" xfId="1" applyFont="1" applyBorder="1" applyAlignment="1">
      <alignment horizontal="center" vertical="center"/>
    </xf>
    <xf numFmtId="0" fontId="10" fillId="0" borderId="43" xfId="1" applyFont="1" applyBorder="1" applyAlignment="1">
      <alignment horizontal="center" vertical="center"/>
    </xf>
    <xf numFmtId="0" fontId="14" fillId="0" borderId="47" xfId="1" applyFont="1" applyBorder="1" applyAlignment="1">
      <alignment horizontal="center" vertical="center"/>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1" xfId="1" applyFont="1" applyFill="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right"/>
    </xf>
    <xf numFmtId="0" fontId="18" fillId="0" borderId="0" xfId="1" applyFont="1" applyBorder="1" applyAlignment="1">
      <alignment horizontal="center" vertical="center"/>
    </xf>
    <xf numFmtId="0" fontId="14" fillId="0" borderId="0" xfId="1" applyFont="1" applyBorder="1" applyAlignment="1">
      <alignment horizontal="left" vertical="center"/>
    </xf>
    <xf numFmtId="0" fontId="19" fillId="0" borderId="0" xfId="1" applyFont="1" applyBorder="1" applyAlignment="1">
      <alignment horizontal="center" vertical="center"/>
    </xf>
    <xf numFmtId="0" fontId="15" fillId="5" borderId="0" xfId="1" applyFont="1" applyFill="1" applyAlignment="1">
      <alignment horizontal="center" vertical="center"/>
    </xf>
    <xf numFmtId="0" fontId="10" fillId="5" borderId="1" xfId="1" applyFont="1" applyFill="1" applyBorder="1" applyAlignment="1">
      <alignment horizontal="center" vertical="center"/>
    </xf>
    <xf numFmtId="0" fontId="10" fillId="5" borderId="0" xfId="1" applyFont="1" applyFill="1" applyAlignment="1">
      <alignment horizontal="center" vertical="center"/>
    </xf>
    <xf numFmtId="0" fontId="10" fillId="5" borderId="2" xfId="1" applyFont="1" applyFill="1" applyBorder="1" applyAlignment="1">
      <alignment horizontal="center" vertical="center"/>
    </xf>
    <xf numFmtId="0" fontId="10" fillId="5" borderId="5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9" fillId="5" borderId="0" xfId="1" applyFont="1" applyFill="1" applyAlignment="1">
      <alignment horizontal="left" vertical="center"/>
    </xf>
    <xf numFmtId="0" fontId="10" fillId="5" borderId="53" xfId="1" applyFont="1" applyFill="1" applyBorder="1" applyAlignment="1">
      <alignment horizontal="center" vertical="center"/>
    </xf>
    <xf numFmtId="0" fontId="10" fillId="5" borderId="54" xfId="1" applyFont="1" applyFill="1" applyBorder="1" applyAlignment="1">
      <alignment horizontal="center" vertical="center"/>
    </xf>
    <xf numFmtId="0" fontId="10" fillId="5" borderId="55" xfId="1" applyFont="1" applyFill="1" applyBorder="1" applyAlignment="1">
      <alignment horizontal="center" vertical="center"/>
    </xf>
    <xf numFmtId="0" fontId="10" fillId="5" borderId="56" xfId="1" applyFont="1" applyFill="1" applyBorder="1" applyAlignment="1">
      <alignment horizontal="center" vertical="center"/>
    </xf>
    <xf numFmtId="0" fontId="10" fillId="5" borderId="57" xfId="1" applyFont="1" applyFill="1" applyBorder="1" applyAlignment="1">
      <alignment horizontal="center" vertical="center"/>
    </xf>
    <xf numFmtId="0" fontId="10" fillId="5" borderId="0" xfId="1" applyFont="1" applyFill="1">
      <alignment vertical="center"/>
    </xf>
    <xf numFmtId="0" fontId="10" fillId="5" borderId="0" xfId="1" applyFont="1" applyFill="1" applyAlignment="1">
      <alignment horizontal="right" vertical="center"/>
    </xf>
    <xf numFmtId="0" fontId="18" fillId="5" borderId="0" xfId="1" applyFont="1" applyFill="1" applyAlignment="1">
      <alignment vertical="center"/>
    </xf>
    <xf numFmtId="0" fontId="10" fillId="5" borderId="58" xfId="1" applyFont="1" applyFill="1" applyBorder="1" applyAlignment="1">
      <alignment horizontal="left" vertical="center" indent="1"/>
    </xf>
    <xf numFmtId="0" fontId="10" fillId="5" borderId="59" xfId="1" applyFont="1" applyFill="1" applyBorder="1" applyAlignment="1">
      <alignment horizontal="left" vertical="center" indent="1"/>
    </xf>
    <xf numFmtId="0" fontId="10" fillId="5" borderId="60" xfId="1" applyFont="1" applyFill="1" applyBorder="1" applyAlignment="1">
      <alignment horizontal="left" vertical="center" indent="1"/>
    </xf>
    <xf numFmtId="0" fontId="20" fillId="5" borderId="61" xfId="1" applyFont="1" applyFill="1" applyBorder="1" applyAlignment="1">
      <alignment vertical="center"/>
    </xf>
    <xf numFmtId="0" fontId="20" fillId="5" borderId="62" xfId="1" applyFont="1" applyFill="1" applyBorder="1" applyAlignment="1">
      <alignment vertical="center"/>
    </xf>
    <xf numFmtId="0" fontId="20" fillId="5" borderId="62" xfId="1" applyFont="1" applyFill="1" applyBorder="1" applyAlignment="1">
      <alignment horizontal="left" vertical="center" indent="1"/>
    </xf>
    <xf numFmtId="0" fontId="10" fillId="5" borderId="63" xfId="1" applyFont="1" applyFill="1" applyBorder="1" applyAlignment="1">
      <alignment horizontal="left" vertical="center" indent="1"/>
    </xf>
    <xf numFmtId="0" fontId="4" fillId="5" borderId="14" xfId="1" applyFont="1" applyFill="1" applyBorder="1" applyAlignment="1">
      <alignment horizontal="left" vertical="center" indent="1" shrinkToFit="1"/>
    </xf>
    <xf numFmtId="0" fontId="4" fillId="5" borderId="0" xfId="1" applyFont="1" applyFill="1" applyBorder="1">
      <alignment vertical="center"/>
    </xf>
    <xf numFmtId="0" fontId="10" fillId="5" borderId="64" xfId="1" applyFont="1" applyFill="1" applyBorder="1" applyAlignment="1">
      <alignment horizontal="left" vertical="center" indent="1"/>
    </xf>
    <xf numFmtId="0" fontId="10" fillId="5" borderId="65" xfId="1" applyFont="1" applyFill="1" applyBorder="1" applyAlignment="1">
      <alignment horizontal="left" vertical="center" indent="1"/>
    </xf>
    <xf numFmtId="0" fontId="10" fillId="5" borderId="66" xfId="1" applyFont="1" applyFill="1" applyBorder="1" applyAlignment="1">
      <alignment horizontal="left" vertical="center" indent="1"/>
    </xf>
    <xf numFmtId="0" fontId="10" fillId="5" borderId="67" xfId="1" applyFont="1" applyFill="1" applyBorder="1" applyAlignment="1">
      <alignment horizontal="left" vertical="center" indent="1"/>
    </xf>
    <xf numFmtId="0" fontId="10" fillId="5" borderId="68" xfId="1" applyFont="1" applyFill="1" applyBorder="1" applyAlignment="1">
      <alignment horizontal="left" vertical="center" indent="1"/>
    </xf>
    <xf numFmtId="0" fontId="10" fillId="5" borderId="69" xfId="1" applyFont="1" applyFill="1" applyBorder="1" applyAlignment="1">
      <alignment horizontal="left" vertical="center" indent="1"/>
    </xf>
    <xf numFmtId="0" fontId="10" fillId="5" borderId="0" xfId="1" applyFont="1" applyFill="1" applyAlignment="1">
      <alignment vertical="center"/>
    </xf>
    <xf numFmtId="0" fontId="10" fillId="5" borderId="70" xfId="1" applyFont="1" applyFill="1" applyBorder="1" applyAlignment="1">
      <alignment horizontal="left" vertical="center" indent="1"/>
    </xf>
    <xf numFmtId="0" fontId="10" fillId="5" borderId="71" xfId="1" applyFont="1" applyFill="1" applyBorder="1" applyAlignment="1">
      <alignment horizontal="left" vertical="center" indent="1"/>
    </xf>
    <xf numFmtId="0" fontId="10" fillId="5" borderId="72" xfId="1" applyFont="1" applyFill="1" applyBorder="1" applyAlignment="1">
      <alignment horizontal="left" vertical="center" indent="1"/>
    </xf>
    <xf numFmtId="0" fontId="10" fillId="5" borderId="73" xfId="1" applyFont="1" applyFill="1" applyBorder="1" applyAlignment="1">
      <alignment horizontal="left" vertical="center" indent="1"/>
    </xf>
    <xf numFmtId="0" fontId="10" fillId="5" borderId="74" xfId="1" applyFont="1" applyFill="1" applyBorder="1" applyAlignment="1">
      <alignment horizontal="left" vertical="center" indent="1"/>
    </xf>
    <xf numFmtId="0" fontId="10" fillId="5" borderId="75" xfId="1" applyFont="1" applyFill="1" applyBorder="1" applyAlignment="1">
      <alignment horizontal="left" vertical="center" indent="1"/>
    </xf>
    <xf numFmtId="0" fontId="0" fillId="0" borderId="0" xfId="0" applyNumberFormat="1" applyFont="1">
      <alignment vertical="center"/>
    </xf>
    <xf numFmtId="0" fontId="0" fillId="0" borderId="0" xfId="0" applyNumberFormat="1" applyFont="1" applyAlignment="1">
      <alignment vertical="center"/>
    </xf>
    <xf numFmtId="0" fontId="0" fillId="0" borderId="0" xfId="0" applyNumberFormat="1" applyFont="1" applyAlignment="1">
      <alignment horizontal="center" vertical="center"/>
    </xf>
    <xf numFmtId="0" fontId="21" fillId="0" borderId="0" xfId="0" applyNumberFormat="1" applyFont="1" applyAlignment="1">
      <alignment horizontal="center" vertical="center"/>
    </xf>
    <xf numFmtId="0" fontId="0" fillId="0" borderId="0" xfId="0" applyNumberFormat="1" applyFont="1" applyAlignment="1">
      <alignment vertical="center" wrapText="1"/>
    </xf>
    <xf numFmtId="49" fontId="0" fillId="0" borderId="76" xfId="0" applyNumberFormat="1" applyFont="1" applyBorder="1" applyAlignment="1">
      <alignment horizontal="center" vertical="center"/>
    </xf>
    <xf numFmtId="49" fontId="0" fillId="0" borderId="77" xfId="0" quotePrefix="1" applyNumberFormat="1" applyFont="1" applyBorder="1" applyAlignment="1">
      <alignment horizontal="center" vertical="center"/>
    </xf>
    <xf numFmtId="49" fontId="0" fillId="0" borderId="6" xfId="0" quotePrefix="1" applyNumberFormat="1" applyFont="1" applyBorder="1" applyAlignment="1">
      <alignment horizontal="center" vertical="center"/>
    </xf>
    <xf numFmtId="49" fontId="0" fillId="0" borderId="78" xfId="0" quotePrefix="1" applyNumberFormat="1" applyFont="1" applyBorder="1" applyAlignment="1">
      <alignment horizontal="center" vertical="center"/>
    </xf>
    <xf numFmtId="49" fontId="0" fillId="0" borderId="62" xfId="0" quotePrefix="1" applyNumberFormat="1" applyFont="1" applyBorder="1" applyAlignment="1">
      <alignment horizontal="center" vertical="center"/>
    </xf>
    <xf numFmtId="49" fontId="0" fillId="0" borderId="6" xfId="0" applyNumberFormat="1" applyFont="1" applyBorder="1" applyAlignment="1">
      <alignment horizontal="center" vertical="center"/>
    </xf>
    <xf numFmtId="49" fontId="0" fillId="0" borderId="78" xfId="0" applyNumberFormat="1" applyFont="1" applyBorder="1" applyAlignment="1">
      <alignment horizontal="center" vertical="center"/>
    </xf>
    <xf numFmtId="49" fontId="0" fillId="0" borderId="7" xfId="0" applyNumberFormat="1" applyFont="1" applyBorder="1" applyAlignment="1">
      <alignment horizontal="center" vertical="center"/>
    </xf>
    <xf numFmtId="49" fontId="0" fillId="0" borderId="79" xfId="0" applyNumberFormat="1" applyFont="1" applyBorder="1" applyAlignment="1">
      <alignment horizontal="center" vertical="center"/>
    </xf>
    <xf numFmtId="49" fontId="0" fillId="0" borderId="80" xfId="0" quotePrefix="1" applyNumberFormat="1" applyFont="1" applyBorder="1" applyAlignment="1">
      <alignment horizontal="center" vertical="center"/>
    </xf>
    <xf numFmtId="49" fontId="0" fillId="0" borderId="0" xfId="0" quotePrefix="1" applyNumberFormat="1" applyFont="1" applyBorder="1" applyAlignment="1">
      <alignment horizontal="center" vertical="center"/>
    </xf>
    <xf numFmtId="49" fontId="0" fillId="0" borderId="81" xfId="0" quotePrefix="1" applyNumberFormat="1" applyFont="1" applyBorder="1" applyAlignment="1">
      <alignment horizontal="center" vertical="center"/>
    </xf>
    <xf numFmtId="49" fontId="0" fillId="0" borderId="68" xfId="0" applyNumberFormat="1" applyFont="1" applyBorder="1" applyAlignment="1">
      <alignment horizontal="center" vertical="center"/>
    </xf>
    <xf numFmtId="49" fontId="0" fillId="0" borderId="80" xfId="0" applyNumberFormat="1" applyFont="1" applyBorder="1" applyAlignment="1">
      <alignment horizontal="center" vertical="center"/>
    </xf>
    <xf numFmtId="49" fontId="0" fillId="0" borderId="0" xfId="0" applyNumberFormat="1" applyFont="1" applyBorder="1" applyAlignment="1">
      <alignment horizontal="center" vertical="center"/>
    </xf>
    <xf numFmtId="49" fontId="0" fillId="0" borderId="81" xfId="0" applyNumberFormat="1" applyFont="1" applyBorder="1" applyAlignment="1">
      <alignment horizontal="center" vertical="center"/>
    </xf>
    <xf numFmtId="49" fontId="0" fillId="0" borderId="14" xfId="0" applyNumberFormat="1" applyFont="1" applyBorder="1" applyAlignment="1">
      <alignment horizontal="center" vertical="center"/>
    </xf>
    <xf numFmtId="0" fontId="0" fillId="0" borderId="0" xfId="0" applyNumberFormat="1" applyFont="1" applyAlignment="1">
      <alignment horizontal="left" vertical="center" wrapText="1"/>
    </xf>
    <xf numFmtId="0" fontId="0" fillId="0" borderId="79" xfId="0" applyNumberFormat="1" applyFont="1" applyBorder="1" applyAlignment="1">
      <alignment horizontal="center" vertical="center"/>
    </xf>
    <xf numFmtId="0" fontId="0" fillId="0" borderId="0" xfId="0" applyNumberFormat="1" applyFont="1" applyBorder="1" applyAlignment="1">
      <alignment horizontal="distributed" vertical="center"/>
    </xf>
    <xf numFmtId="0" fontId="0" fillId="0" borderId="80" xfId="0" applyNumberFormat="1" applyFont="1" applyBorder="1" applyAlignment="1">
      <alignment horizontal="distributed" vertical="center"/>
    </xf>
    <xf numFmtId="0" fontId="0" fillId="0" borderId="81" xfId="0" applyNumberFormat="1" applyFont="1" applyBorder="1" applyAlignment="1">
      <alignment horizontal="distributed" vertical="center"/>
    </xf>
    <xf numFmtId="0" fontId="0" fillId="0" borderId="68" xfId="0" applyNumberFormat="1" applyFont="1" applyBorder="1" applyAlignment="1">
      <alignment horizontal="distributed" vertical="center"/>
    </xf>
    <xf numFmtId="0" fontId="0" fillId="0" borderId="81" xfId="0" applyNumberFormat="1" applyFont="1" applyBorder="1" applyAlignment="1">
      <alignment horizontal="distributed" vertical="distributed"/>
    </xf>
    <xf numFmtId="0" fontId="0" fillId="0" borderId="80" xfId="0" applyNumberFormat="1" applyFont="1" applyBorder="1" applyAlignment="1">
      <alignment horizontal="distributed" vertical="distributed"/>
    </xf>
    <xf numFmtId="0" fontId="0" fillId="0" borderId="0" xfId="0" applyNumberFormat="1" applyFont="1" applyBorder="1" applyAlignment="1">
      <alignment horizontal="distributed" vertical="distributed"/>
    </xf>
    <xf numFmtId="0" fontId="0" fillId="0" borderId="14" xfId="0" applyNumberFormat="1" applyFont="1" applyBorder="1" applyAlignment="1">
      <alignment horizontal="distributed" vertical="center"/>
    </xf>
    <xf numFmtId="0" fontId="0" fillId="0" borderId="0" xfId="0" applyNumberFormat="1" applyFont="1" applyAlignment="1">
      <alignment horizontal="left" vertical="center"/>
    </xf>
    <xf numFmtId="0" fontId="0" fillId="0" borderId="82" xfId="0" applyNumberFormat="1" applyFont="1" applyBorder="1" applyAlignment="1">
      <alignment horizontal="distributed" vertical="center"/>
    </xf>
    <xf numFmtId="0" fontId="0" fillId="0" borderId="83" xfId="0" applyNumberFormat="1" applyFont="1" applyBorder="1" applyAlignment="1">
      <alignment horizontal="center" vertical="center" wrapText="1"/>
    </xf>
    <xf numFmtId="0" fontId="0" fillId="0" borderId="84" xfId="0" applyNumberFormat="1" applyFont="1" applyBorder="1" applyAlignment="1">
      <alignment horizontal="center" vertical="center" wrapText="1"/>
    </xf>
    <xf numFmtId="0" fontId="0" fillId="0" borderId="83" xfId="0" applyNumberFormat="1" applyFont="1" applyBorder="1" applyAlignment="1">
      <alignment horizontal="distributed" vertical="center" wrapText="1"/>
    </xf>
    <xf numFmtId="0" fontId="0" fillId="0" borderId="84" xfId="0" applyNumberFormat="1" applyFont="1" applyBorder="1" applyAlignment="1">
      <alignment horizontal="distributed" vertical="center" wrapText="1"/>
    </xf>
    <xf numFmtId="0" fontId="0" fillId="0" borderId="0" xfId="0" applyNumberFormat="1" applyFont="1" applyBorder="1" applyAlignment="1">
      <alignment horizontal="center" vertical="center" wrapText="1"/>
    </xf>
    <xf numFmtId="0" fontId="0" fillId="0" borderId="81" xfId="0" applyNumberFormat="1" applyFont="1" applyBorder="1" applyAlignment="1">
      <alignment horizontal="center" vertical="center" wrapText="1"/>
    </xf>
    <xf numFmtId="0" fontId="0" fillId="0" borderId="0" xfId="0" applyNumberFormat="1" applyFont="1" applyBorder="1" applyAlignment="1">
      <alignment horizontal="distributed" vertical="center" wrapText="1"/>
    </xf>
    <xf numFmtId="0" fontId="0" fillId="0" borderId="81" xfId="0" applyNumberFormat="1" applyFont="1" applyBorder="1" applyAlignment="1">
      <alignment horizontal="distributed" vertical="center" wrapText="1"/>
    </xf>
    <xf numFmtId="0" fontId="0" fillId="0" borderId="85" xfId="0" applyNumberFormat="1" applyFont="1" applyBorder="1" applyAlignment="1">
      <alignment horizontal="center" vertical="center"/>
    </xf>
    <xf numFmtId="0" fontId="0" fillId="0" borderId="82" xfId="0" applyNumberFormat="1" applyFont="1" applyBorder="1" applyAlignment="1">
      <alignment horizontal="center" vertical="center" wrapText="1"/>
    </xf>
    <xf numFmtId="0" fontId="0" fillId="0" borderId="86" xfId="0" applyNumberFormat="1" applyFont="1" applyBorder="1" applyAlignment="1">
      <alignment horizontal="center" vertical="center" wrapText="1"/>
    </xf>
    <xf numFmtId="0" fontId="0" fillId="0" borderId="82" xfId="0" applyNumberFormat="1" applyFont="1" applyBorder="1" applyAlignment="1">
      <alignment horizontal="distributed" vertical="center" wrapText="1"/>
    </xf>
    <xf numFmtId="0" fontId="0" fillId="0" borderId="86" xfId="0" applyNumberFormat="1" applyFont="1" applyBorder="1" applyAlignment="1">
      <alignment horizontal="distributed" vertical="center" wrapText="1"/>
    </xf>
    <xf numFmtId="0" fontId="0" fillId="0" borderId="87" xfId="0" applyNumberFormat="1" applyFont="1" applyBorder="1" applyAlignment="1">
      <alignment horizontal="distributed" vertical="center"/>
    </xf>
    <xf numFmtId="0" fontId="0" fillId="0" borderId="88" xfId="0" applyNumberFormat="1" applyFont="1" applyBorder="1" applyAlignment="1">
      <alignment horizontal="distributed" vertical="center"/>
    </xf>
    <xf numFmtId="0" fontId="0" fillId="0" borderId="86" xfId="0" applyNumberFormat="1" applyFont="1" applyBorder="1" applyAlignment="1">
      <alignment horizontal="distributed" vertical="center"/>
    </xf>
    <xf numFmtId="0" fontId="0" fillId="0" borderId="86" xfId="0" applyNumberFormat="1" applyFont="1" applyBorder="1" applyAlignment="1">
      <alignment horizontal="distributed" vertical="distributed"/>
    </xf>
    <xf numFmtId="0" fontId="0" fillId="0" borderId="88" xfId="0" applyNumberFormat="1" applyFont="1" applyBorder="1" applyAlignment="1">
      <alignment horizontal="distributed" vertical="distributed"/>
    </xf>
    <xf numFmtId="0" fontId="0" fillId="0" borderId="82" xfId="0" applyNumberFormat="1" applyFont="1" applyBorder="1" applyAlignment="1">
      <alignment horizontal="distributed" vertical="distributed"/>
    </xf>
    <xf numFmtId="0" fontId="0" fillId="0" borderId="89" xfId="0" applyNumberFormat="1" applyFont="1" applyBorder="1" applyAlignment="1">
      <alignment horizontal="distributed" vertical="center"/>
    </xf>
    <xf numFmtId="0" fontId="0" fillId="0" borderId="90" xfId="0" applyNumberFormat="1" applyFont="1" applyBorder="1" applyAlignment="1">
      <alignment horizontal="left" vertical="center"/>
    </xf>
    <xf numFmtId="0" fontId="0" fillId="0" borderId="83" xfId="0" applyNumberFormat="1" applyFont="1" applyBorder="1" applyAlignment="1">
      <alignment horizontal="left" vertical="center" shrinkToFit="1"/>
    </xf>
    <xf numFmtId="0" fontId="0" fillId="0" borderId="84" xfId="0" applyNumberFormat="1" applyFont="1" applyBorder="1" applyAlignment="1">
      <alignment horizontal="left" vertical="center" shrinkToFit="1"/>
    </xf>
    <xf numFmtId="49" fontId="0" fillId="0" borderId="91" xfId="0" applyNumberFormat="1" applyFont="1" applyBorder="1" applyAlignment="1">
      <alignment horizontal="center" vertical="center" shrinkToFit="1"/>
    </xf>
    <xf numFmtId="49" fontId="0" fillId="0" borderId="84" xfId="0" applyNumberFormat="1" applyFont="1" applyBorder="1" applyAlignment="1">
      <alignment horizontal="center" vertical="center" shrinkToFit="1"/>
    </xf>
    <xf numFmtId="0" fontId="0" fillId="0" borderId="92" xfId="0" applyNumberFormat="1" applyFont="1" applyBorder="1" applyAlignment="1">
      <alignment vertical="center"/>
    </xf>
    <xf numFmtId="0" fontId="0" fillId="0" borderId="91" xfId="0" applyNumberFormat="1" applyFont="1" applyBorder="1" applyAlignment="1">
      <alignment horizontal="center" vertical="center"/>
    </xf>
    <xf numFmtId="0" fontId="0" fillId="0" borderId="84" xfId="0" applyNumberFormat="1" applyFont="1" applyBorder="1" applyAlignment="1">
      <alignment horizontal="center" vertical="center"/>
    </xf>
    <xf numFmtId="49" fontId="0" fillId="0" borderId="84" xfId="0" applyNumberFormat="1" applyFont="1" applyBorder="1" applyAlignment="1">
      <alignment horizontal="center" vertical="center"/>
    </xf>
    <xf numFmtId="49" fontId="0" fillId="0" borderId="91" xfId="0" applyNumberFormat="1" applyFont="1" applyBorder="1" applyAlignment="1">
      <alignment horizontal="center" vertical="center"/>
    </xf>
    <xf numFmtId="49" fontId="0" fillId="0" borderId="83" xfId="0" applyNumberFormat="1" applyFont="1" applyBorder="1" applyAlignment="1">
      <alignment horizontal="center" vertical="center"/>
    </xf>
    <xf numFmtId="0" fontId="0" fillId="0" borderId="84" xfId="0" applyNumberFormat="1" applyFont="1" applyBorder="1" applyAlignment="1">
      <alignment vertical="center"/>
    </xf>
    <xf numFmtId="0" fontId="0" fillId="0" borderId="91" xfId="0" applyNumberFormat="1" applyFont="1" applyBorder="1" applyAlignment="1">
      <alignment vertical="center"/>
    </xf>
    <xf numFmtId="0" fontId="0" fillId="0" borderId="92" xfId="0" applyNumberFormat="1" applyFont="1" applyBorder="1" applyAlignment="1">
      <alignment horizontal="left" vertical="center" shrinkToFit="1"/>
    </xf>
    <xf numFmtId="0" fontId="0" fillId="0" borderId="83" xfId="0" applyNumberFormat="1" applyFont="1" applyBorder="1" applyAlignment="1">
      <alignment horizontal="center" vertical="center" textRotation="255"/>
    </xf>
    <xf numFmtId="0" fontId="0" fillId="0" borderId="91" xfId="0" applyNumberFormat="1" applyFont="1" applyFill="1" applyBorder="1" applyAlignment="1">
      <alignment vertical="center" wrapText="1"/>
    </xf>
    <xf numFmtId="0" fontId="0" fillId="0" borderId="83" xfId="0" applyFont="1" applyFill="1" applyBorder="1" applyAlignment="1">
      <alignment vertical="center"/>
    </xf>
    <xf numFmtId="0" fontId="0" fillId="0" borderId="93" xfId="0" applyFont="1" applyFill="1" applyBorder="1" applyAlignment="1">
      <alignment vertical="center"/>
    </xf>
    <xf numFmtId="0" fontId="0" fillId="0" borderId="79" xfId="0" applyNumberFormat="1" applyFont="1" applyBorder="1" applyAlignment="1">
      <alignment horizontal="left" vertical="center"/>
    </xf>
    <xf numFmtId="0" fontId="0" fillId="0" borderId="0" xfId="0" applyNumberFormat="1" applyFont="1" applyBorder="1" applyAlignment="1">
      <alignment horizontal="left" vertical="center" shrinkToFit="1"/>
    </xf>
    <xf numFmtId="0" fontId="0" fillId="0" borderId="81" xfId="0" applyNumberFormat="1" applyFont="1" applyBorder="1" applyAlignment="1">
      <alignment horizontal="left" vertical="center" shrinkToFit="1"/>
    </xf>
    <xf numFmtId="49" fontId="0" fillId="0" borderId="80" xfId="0" applyNumberFormat="1" applyFont="1" applyBorder="1" applyAlignment="1">
      <alignment horizontal="center" vertical="center" shrinkToFit="1"/>
    </xf>
    <xf numFmtId="49" fontId="0" fillId="0" borderId="81" xfId="0" applyNumberFormat="1" applyFont="1" applyBorder="1" applyAlignment="1">
      <alignment horizontal="center" vertical="center" shrinkToFit="1"/>
    </xf>
    <xf numFmtId="0" fontId="0" fillId="0" borderId="68" xfId="0" applyNumberFormat="1" applyFont="1" applyBorder="1" applyAlignment="1">
      <alignment vertical="center"/>
    </xf>
    <xf numFmtId="0" fontId="0" fillId="0" borderId="88" xfId="0" applyNumberFormat="1" applyFont="1" applyBorder="1" applyAlignment="1">
      <alignment horizontal="center" vertical="center"/>
    </xf>
    <xf numFmtId="0" fontId="0" fillId="0" borderId="86" xfId="0" applyNumberFormat="1" applyFont="1" applyBorder="1" applyAlignment="1">
      <alignment horizontal="center" vertical="center"/>
    </xf>
    <xf numFmtId="49" fontId="0" fillId="0" borderId="81" xfId="0" applyNumberFormat="1" applyFont="1" applyBorder="1" applyAlignment="1">
      <alignment vertical="center"/>
    </xf>
    <xf numFmtId="0" fontId="0" fillId="0" borderId="80" xfId="0" applyNumberFormat="1" applyFont="1" applyBorder="1" applyAlignment="1">
      <alignment vertical="center"/>
    </xf>
    <xf numFmtId="0" fontId="0" fillId="0" borderId="0" xfId="0" applyNumberFormat="1" applyFont="1" applyBorder="1" applyAlignment="1">
      <alignment vertical="center"/>
    </xf>
    <xf numFmtId="0" fontId="0" fillId="0" borderId="81" xfId="0" applyNumberFormat="1" applyFont="1" applyBorder="1" applyAlignment="1">
      <alignment vertical="center"/>
    </xf>
    <xf numFmtId="0" fontId="0" fillId="0" borderId="68" xfId="0" applyNumberFormat="1" applyFont="1" applyBorder="1" applyAlignment="1">
      <alignment horizontal="left" vertical="center" shrinkToFit="1"/>
    </xf>
    <xf numFmtId="0" fontId="0" fillId="0" borderId="0" xfId="0" applyNumberFormat="1" applyFont="1" applyBorder="1" applyAlignment="1">
      <alignment horizontal="center" vertical="center" textRotation="255"/>
    </xf>
    <xf numFmtId="0" fontId="0" fillId="0" borderId="14" xfId="0" applyFont="1" applyFill="1" applyBorder="1" applyAlignment="1">
      <alignment vertical="center"/>
    </xf>
    <xf numFmtId="0" fontId="0" fillId="0" borderId="68" xfId="0" applyNumberFormat="1" applyFont="1" applyBorder="1">
      <alignment vertical="center"/>
    </xf>
    <xf numFmtId="0" fontId="0" fillId="0" borderId="84" xfId="0" applyNumberFormat="1" applyFont="1" applyBorder="1">
      <alignment vertical="center"/>
    </xf>
    <xf numFmtId="0" fontId="0" fillId="0" borderId="91" xfId="0" applyNumberFormat="1" applyFont="1" applyBorder="1" applyAlignment="1">
      <alignment horizontal="left" vertical="center" shrinkToFit="1"/>
    </xf>
    <xf numFmtId="179" fontId="0" fillId="0" borderId="68" xfId="0" applyNumberFormat="1" applyFont="1" applyBorder="1" applyAlignment="1">
      <alignment vertical="center"/>
    </xf>
    <xf numFmtId="180" fontId="0" fillId="0" borderId="81" xfId="3" applyNumberFormat="1" applyFont="1" applyBorder="1" applyAlignment="1">
      <alignment horizontal="right" vertical="center"/>
    </xf>
    <xf numFmtId="0" fontId="0" fillId="0" borderId="80" xfId="0" applyNumberFormat="1" applyFont="1" applyBorder="1" applyAlignment="1">
      <alignment horizontal="right" vertical="center"/>
    </xf>
    <xf numFmtId="0" fontId="0" fillId="0" borderId="81" xfId="0" applyNumberFormat="1" applyFont="1" applyBorder="1" applyAlignment="1">
      <alignment horizontal="right" vertical="center"/>
    </xf>
    <xf numFmtId="0" fontId="0" fillId="0" borderId="80" xfId="0" applyNumberFormat="1" applyFont="1" applyBorder="1" applyAlignment="1">
      <alignment horizontal="left" vertical="center" shrinkToFit="1"/>
    </xf>
    <xf numFmtId="181" fontId="0" fillId="0" borderId="80" xfId="0" applyNumberFormat="1" applyFont="1" applyBorder="1" applyAlignment="1">
      <alignment horizontal="center" vertical="center" shrinkToFit="1"/>
    </xf>
    <xf numFmtId="181" fontId="0" fillId="0" borderId="81" xfId="0" applyNumberFormat="1" applyFont="1" applyBorder="1" applyAlignment="1">
      <alignment horizontal="center" vertical="center" shrinkToFit="1"/>
    </xf>
    <xf numFmtId="179" fontId="0" fillId="0" borderId="68" xfId="0" applyNumberFormat="1" applyFont="1" applyBorder="1" applyAlignment="1">
      <alignment horizontal="right" vertical="center"/>
    </xf>
    <xf numFmtId="181" fontId="0" fillId="0" borderId="88" xfId="0" applyNumberFormat="1" applyFont="1" applyBorder="1" applyAlignment="1">
      <alignment horizontal="center" vertical="center" shrinkToFit="1"/>
    </xf>
    <xf numFmtId="181" fontId="0" fillId="0" borderId="86" xfId="0" applyNumberFormat="1" applyFont="1" applyBorder="1" applyAlignment="1">
      <alignment horizontal="center" vertical="center" shrinkToFit="1"/>
    </xf>
    <xf numFmtId="0" fontId="0" fillId="0" borderId="88" xfId="0" applyNumberFormat="1" applyFont="1" applyBorder="1" applyAlignment="1">
      <alignment vertical="center"/>
    </xf>
    <xf numFmtId="5" fontId="0" fillId="0" borderId="86" xfId="0" applyNumberFormat="1" applyFont="1" applyBorder="1" applyAlignment="1">
      <alignment horizontal="left" vertical="center"/>
    </xf>
    <xf numFmtId="0" fontId="22" fillId="0" borderId="92" xfId="0" applyNumberFormat="1" applyFont="1" applyBorder="1" applyAlignment="1">
      <alignment horizontal="center" vertical="center" shrinkToFit="1"/>
    </xf>
    <xf numFmtId="0" fontId="0" fillId="0" borderId="80" xfId="0" applyNumberFormat="1" applyFont="1" applyBorder="1" applyAlignment="1">
      <alignment horizontal="center" vertical="center" shrinkToFit="1"/>
    </xf>
    <xf numFmtId="182" fontId="0" fillId="0" borderId="81" xfId="0" applyNumberFormat="1" applyFont="1" applyBorder="1" applyAlignment="1">
      <alignment horizontal="center" vertical="center"/>
    </xf>
    <xf numFmtId="0" fontId="0" fillId="0" borderId="80" xfId="0" applyNumberFormat="1" applyFont="1" applyBorder="1" applyAlignment="1">
      <alignment horizontal="center" vertical="center"/>
    </xf>
    <xf numFmtId="0" fontId="0" fillId="0" borderId="81" xfId="0" applyNumberFormat="1" applyFont="1" applyBorder="1" applyAlignment="1">
      <alignment horizontal="center" vertical="center"/>
    </xf>
    <xf numFmtId="0" fontId="22" fillId="0" borderId="68" xfId="0" applyNumberFormat="1" applyFont="1" applyBorder="1" applyAlignment="1">
      <alignment horizontal="center" vertical="center" shrinkToFit="1"/>
    </xf>
    <xf numFmtId="0" fontId="0" fillId="0" borderId="80" xfId="0" applyNumberFormat="1" applyFont="1" applyBorder="1" applyAlignment="1">
      <alignment horizontal="center" vertical="center" wrapText="1"/>
    </xf>
    <xf numFmtId="183" fontId="0" fillId="0" borderId="81" xfId="0" applyNumberFormat="1" applyFont="1" applyBorder="1" applyAlignment="1">
      <alignment horizontal="right" vertical="center"/>
    </xf>
    <xf numFmtId="0" fontId="0" fillId="0" borderId="0" xfId="0" applyNumberFormat="1" applyFont="1" applyAlignment="1">
      <alignment horizontal="left" vertical="center" shrinkToFit="1"/>
    </xf>
    <xf numFmtId="0" fontId="23" fillId="0" borderId="0" xfId="0" applyNumberFormat="1" applyFont="1" applyAlignment="1">
      <alignment horizontal="left" vertical="center" shrinkToFit="1"/>
    </xf>
    <xf numFmtId="0" fontId="24" fillId="0" borderId="0" xfId="0" applyNumberFormat="1" applyFont="1" applyAlignment="1">
      <alignment vertical="center" shrinkToFit="1"/>
    </xf>
    <xf numFmtId="0" fontId="0" fillId="0" borderId="87" xfId="0" applyNumberFormat="1" applyFont="1" applyBorder="1" applyAlignment="1">
      <alignment horizontal="left" vertical="center" shrinkToFit="1"/>
    </xf>
    <xf numFmtId="0" fontId="0" fillId="0" borderId="88" xfId="0" applyNumberFormat="1" applyFont="1" applyBorder="1" applyAlignment="1">
      <alignment horizontal="left" vertical="center" shrinkToFit="1"/>
    </xf>
    <xf numFmtId="0" fontId="0" fillId="0" borderId="82" xfId="0" applyNumberFormat="1" applyFont="1" applyBorder="1" applyAlignment="1">
      <alignment horizontal="left" vertical="center" shrinkToFit="1"/>
    </xf>
    <xf numFmtId="0" fontId="0" fillId="0" borderId="92"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68" xfId="0" applyNumberFormat="1" applyFont="1" applyBorder="1" applyAlignment="1">
      <alignment horizontal="center" vertical="center"/>
    </xf>
    <xf numFmtId="49" fontId="0" fillId="0" borderId="0" xfId="0" applyNumberFormat="1" applyFont="1" applyAlignment="1">
      <alignment horizontal="center" vertical="center"/>
    </xf>
    <xf numFmtId="0" fontId="22" fillId="0" borderId="87" xfId="0" applyNumberFormat="1" applyFont="1" applyBorder="1" applyAlignment="1">
      <alignment horizontal="center" vertical="center" shrinkToFit="1"/>
    </xf>
    <xf numFmtId="0" fontId="0" fillId="0" borderId="88" xfId="0" applyNumberFormat="1" applyFont="1" applyBorder="1" applyAlignment="1">
      <alignment horizontal="center" vertical="center" wrapText="1"/>
    </xf>
    <xf numFmtId="49" fontId="0" fillId="0" borderId="80" xfId="0" applyNumberFormat="1" applyFont="1" applyBorder="1" applyAlignment="1">
      <alignment horizontal="right" vertical="center" shrinkToFit="1"/>
    </xf>
    <xf numFmtId="49" fontId="0" fillId="0" borderId="0" xfId="0" applyNumberFormat="1" applyFont="1" applyBorder="1" applyAlignment="1">
      <alignment horizontal="right" vertical="center" shrinkToFit="1"/>
    </xf>
    <xf numFmtId="0" fontId="0" fillId="0" borderId="81" xfId="0" applyNumberFormat="1" applyFont="1" applyBorder="1" applyAlignment="1">
      <alignment horizontal="center" vertical="center" shrinkToFit="1"/>
    </xf>
    <xf numFmtId="0" fontId="0" fillId="0" borderId="87" xfId="0" applyNumberFormat="1" applyFont="1" applyBorder="1" applyAlignment="1">
      <alignment horizontal="center" vertical="center"/>
    </xf>
    <xf numFmtId="0" fontId="0" fillId="0" borderId="92" xfId="0" applyNumberFormat="1" applyFont="1" applyBorder="1" applyAlignment="1">
      <alignment horizontal="center" vertical="center" shrinkToFit="1"/>
    </xf>
    <xf numFmtId="49" fontId="0" fillId="0" borderId="92" xfId="0" applyNumberFormat="1" applyFont="1" applyBorder="1" applyAlignment="1">
      <alignment horizontal="center" vertical="center" shrinkToFit="1"/>
    </xf>
    <xf numFmtId="0" fontId="0" fillId="0" borderId="80" xfId="0" applyNumberFormat="1" applyFont="1" applyBorder="1" applyAlignment="1">
      <alignment horizontal="right" vertical="center" shrinkToFit="1"/>
    </xf>
    <xf numFmtId="0" fontId="0" fillId="0" borderId="0" xfId="0" applyNumberFormat="1" applyFont="1" applyBorder="1" applyAlignment="1">
      <alignment horizontal="right" vertical="center" shrinkToFit="1"/>
    </xf>
    <xf numFmtId="49" fontId="0" fillId="0" borderId="91" xfId="0" applyNumberFormat="1" applyFont="1" applyBorder="1" applyAlignment="1">
      <alignment horizontal="left" vertical="center" shrinkToFit="1"/>
    </xf>
    <xf numFmtId="49" fontId="0" fillId="0" borderId="83" xfId="0" applyNumberFormat="1" applyFont="1" applyBorder="1" applyAlignment="1">
      <alignment horizontal="left" vertical="center" shrinkToFit="1"/>
    </xf>
    <xf numFmtId="58" fontId="0" fillId="0" borderId="0" xfId="0" applyNumberFormat="1" applyFont="1" applyAlignment="1">
      <alignment vertical="center"/>
    </xf>
    <xf numFmtId="0" fontId="0" fillId="0" borderId="68" xfId="0" applyNumberFormat="1" applyFont="1" applyBorder="1" applyAlignment="1">
      <alignment horizontal="center" vertical="center" shrinkToFit="1"/>
    </xf>
    <xf numFmtId="0" fontId="0" fillId="0" borderId="80" xfId="0" applyNumberFormat="1" applyFont="1" applyBorder="1" applyAlignment="1">
      <alignment horizontal="left" vertical="center"/>
    </xf>
    <xf numFmtId="179" fontId="0" fillId="0" borderId="81" xfId="0" applyNumberFormat="1" applyFont="1" applyBorder="1" applyAlignment="1">
      <alignment horizontal="right" vertical="center"/>
    </xf>
    <xf numFmtId="58" fontId="0" fillId="0" borderId="0" xfId="0" applyNumberFormat="1" applyFont="1" applyAlignment="1">
      <alignment horizontal="center" vertical="center"/>
    </xf>
    <xf numFmtId="49" fontId="0" fillId="0" borderId="81" xfId="0" applyNumberFormat="1" applyFont="1" applyBorder="1" applyAlignment="1">
      <alignment horizontal="right" vertical="center" shrinkToFit="1"/>
    </xf>
    <xf numFmtId="0" fontId="0" fillId="0" borderId="81" xfId="0" applyNumberFormat="1" applyFont="1" applyBorder="1" applyAlignment="1">
      <alignment horizontal="right" vertical="center" shrinkToFit="1"/>
    </xf>
    <xf numFmtId="49" fontId="0" fillId="0" borderId="80" xfId="0" applyNumberFormat="1" applyFont="1" applyBorder="1" applyAlignment="1">
      <alignment horizontal="left" vertical="center" shrinkToFit="1"/>
    </xf>
    <xf numFmtId="49" fontId="0" fillId="0" borderId="0" xfId="0" applyNumberFormat="1" applyFont="1" applyBorder="1" applyAlignment="1">
      <alignment horizontal="left" vertical="center" shrinkToFit="1"/>
    </xf>
    <xf numFmtId="0" fontId="0" fillId="0" borderId="94" xfId="0" applyNumberFormat="1" applyFont="1" applyBorder="1" applyAlignment="1">
      <alignment horizontal="left" vertical="center"/>
    </xf>
    <xf numFmtId="0" fontId="0" fillId="0" borderId="11" xfId="0" applyNumberFormat="1" applyFont="1" applyBorder="1" applyAlignment="1">
      <alignment horizontal="left" vertical="center" shrinkToFit="1"/>
    </xf>
    <xf numFmtId="0" fontId="0" fillId="0" borderId="95" xfId="0" applyNumberFormat="1" applyFont="1" applyBorder="1" applyAlignment="1">
      <alignment horizontal="left" vertical="center" shrinkToFit="1"/>
    </xf>
    <xf numFmtId="0" fontId="0" fillId="0" borderId="74" xfId="0" applyNumberFormat="1" applyFont="1" applyBorder="1" applyAlignment="1">
      <alignment horizontal="center" vertical="center" shrinkToFit="1"/>
    </xf>
    <xf numFmtId="0" fontId="0" fillId="0" borderId="74" xfId="0" applyNumberFormat="1" applyFont="1" applyBorder="1" applyAlignment="1">
      <alignment vertical="center"/>
    </xf>
    <xf numFmtId="0" fontId="0" fillId="0" borderId="96" xfId="0" applyNumberFormat="1" applyFont="1" applyBorder="1" applyAlignment="1">
      <alignment horizontal="left" vertical="center"/>
    </xf>
    <xf numFmtId="0" fontId="0" fillId="0" borderId="95" xfId="0" applyNumberFormat="1" applyFont="1" applyBorder="1" applyAlignment="1">
      <alignment horizontal="right" vertical="center"/>
    </xf>
    <xf numFmtId="49" fontId="0" fillId="0" borderId="95" xfId="0" applyNumberFormat="1" applyFont="1" applyBorder="1" applyAlignment="1">
      <alignment vertical="center"/>
    </xf>
    <xf numFmtId="0" fontId="0" fillId="0" borderId="96" xfId="0" applyNumberFormat="1" applyFont="1" applyBorder="1" applyAlignment="1">
      <alignment horizontal="right" vertical="center"/>
    </xf>
    <xf numFmtId="0" fontId="0" fillId="0" borderId="11" xfId="0" applyNumberFormat="1" applyFont="1" applyBorder="1" applyAlignment="1">
      <alignment horizontal="right" vertical="center"/>
    </xf>
    <xf numFmtId="0" fontId="0" fillId="0" borderId="96" xfId="0" applyNumberFormat="1" applyFont="1" applyBorder="1" applyAlignment="1">
      <alignment vertical="center"/>
    </xf>
    <xf numFmtId="0" fontId="0" fillId="0" borderId="95" xfId="0" applyNumberFormat="1" applyFont="1" applyBorder="1" applyAlignment="1">
      <alignment vertical="center"/>
    </xf>
    <xf numFmtId="0" fontId="0" fillId="0" borderId="96" xfId="0" applyNumberFormat="1" applyFont="1" applyBorder="1" applyAlignment="1">
      <alignment horizontal="left" vertical="center" shrinkToFit="1"/>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0" xfId="0" applyNumberFormat="1" applyFont="1" applyBorder="1" applyAlignment="1">
      <alignment horizontal="right" vertical="center"/>
    </xf>
    <xf numFmtId="0" fontId="24"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4" fillId="0" borderId="0" xfId="0" applyFont="1" applyAlignment="1">
      <alignment horizontal="distributed" vertical="center"/>
    </xf>
    <xf numFmtId="49" fontId="24" fillId="0" borderId="0" xfId="0" applyNumberFormat="1" applyFont="1" applyAlignment="1">
      <alignment vertical="center" shrinkToFit="1"/>
    </xf>
    <xf numFmtId="0" fontId="28" fillId="0" borderId="0" xfId="0" applyFont="1" applyAlignment="1">
      <alignment vertical="center" shrinkToFit="1"/>
    </xf>
    <xf numFmtId="0" fontId="24" fillId="0" borderId="0" xfId="0" applyFont="1" applyAlignment="1">
      <alignment vertical="top" wrapText="1"/>
    </xf>
    <xf numFmtId="49" fontId="24" fillId="0" borderId="0" xfId="0" applyNumberFormat="1" applyFont="1" applyAlignment="1">
      <alignment vertical="center"/>
    </xf>
    <xf numFmtId="49" fontId="24" fillId="0" borderId="0" xfId="0" applyNumberFormat="1" applyFont="1" applyAlignment="1">
      <alignment horizontal="center" vertical="center" shrinkToFit="1"/>
    </xf>
    <xf numFmtId="0" fontId="24" fillId="0" borderId="0" xfId="0" applyFont="1" applyAlignment="1">
      <alignment vertical="top"/>
    </xf>
    <xf numFmtId="0" fontId="24" fillId="0" borderId="0" xfId="0" applyNumberFormat="1" applyFont="1" applyAlignment="1">
      <alignment horizontal="center" vertical="center" shrinkToFit="1"/>
    </xf>
    <xf numFmtId="0" fontId="28" fillId="0" borderId="0" xfId="0" applyFont="1" applyAlignment="1">
      <alignment vertical="center"/>
    </xf>
    <xf numFmtId="0" fontId="0" fillId="0" borderId="0" xfId="0" applyAlignment="1">
      <alignment horizontal="right" vertical="center"/>
    </xf>
    <xf numFmtId="38" fontId="24" fillId="0" borderId="0" xfId="3" applyFont="1" applyAlignment="1">
      <alignment vertical="center"/>
    </xf>
    <xf numFmtId="0" fontId="24" fillId="0" borderId="0" xfId="0" applyFont="1" applyAlignment="1">
      <alignment horizontal="left" vertical="center"/>
    </xf>
    <xf numFmtId="0" fontId="28" fillId="0" borderId="0" xfId="0" applyFont="1" applyAlignment="1">
      <alignment horizontal="center" vertical="center" shrinkToFit="1"/>
    </xf>
    <xf numFmtId="0" fontId="24" fillId="0" borderId="0" xfId="0" applyFont="1" applyAlignment="1">
      <alignment horizontal="left" vertical="center" shrinkToFit="1"/>
    </xf>
    <xf numFmtId="0" fontId="24" fillId="0" borderId="0" xfId="0" applyFont="1" applyAlignment="1">
      <alignment horizontal="center" vertical="center"/>
    </xf>
    <xf numFmtId="0" fontId="28" fillId="0" borderId="0" xfId="0" applyFont="1" applyAlignment="1">
      <alignment horizontal="left" vertical="center" shrinkToFit="1"/>
    </xf>
    <xf numFmtId="0" fontId="28" fillId="0" borderId="0" xfId="0" applyFont="1" applyAlignment="1">
      <alignment horizontal="left" vertical="center"/>
    </xf>
    <xf numFmtId="38" fontId="24" fillId="0" borderId="0" xfId="3" applyFont="1" applyAlignment="1">
      <alignment horizontal="right" vertical="center"/>
    </xf>
    <xf numFmtId="0" fontId="24" fillId="0" borderId="0" xfId="0" applyFont="1" applyAlignment="1">
      <alignment horizontal="right" vertical="center"/>
    </xf>
    <xf numFmtId="49" fontId="24" fillId="0" borderId="0" xfId="0" applyNumberFormat="1" applyFont="1" applyAlignment="1">
      <alignment horizontal="center" vertical="center"/>
    </xf>
    <xf numFmtId="0" fontId="29" fillId="0" borderId="0" xfId="0" applyFont="1" applyAlignment="1">
      <alignment vertical="center"/>
    </xf>
    <xf numFmtId="0" fontId="30" fillId="0" borderId="0" xfId="0" applyFont="1" applyAlignment="1">
      <alignment horizontal="left" vertical="center"/>
    </xf>
    <xf numFmtId="0" fontId="24" fillId="0" borderId="0" xfId="0" applyFont="1" applyAlignment="1">
      <alignment horizontal="left" vertical="center" indent="1"/>
    </xf>
    <xf numFmtId="0" fontId="24" fillId="0" borderId="0" xfId="0" applyFont="1">
      <alignment vertical="center"/>
    </xf>
    <xf numFmtId="49" fontId="24" fillId="0" borderId="0" xfId="0" quotePrefix="1" applyNumberFormat="1" applyFont="1" applyAlignment="1">
      <alignment horizontal="left" vertical="center"/>
    </xf>
    <xf numFmtId="0" fontId="24" fillId="0" borderId="0" xfId="0" quotePrefix="1" applyFont="1">
      <alignment vertical="center"/>
    </xf>
    <xf numFmtId="0" fontId="24" fillId="0" borderId="0" xfId="0" applyFont="1" applyBorder="1">
      <alignment vertical="center"/>
    </xf>
    <xf numFmtId="0" fontId="30" fillId="0" borderId="0" xfId="0" applyFont="1" applyAlignment="1">
      <alignment horizontal="justify" vertical="center"/>
    </xf>
    <xf numFmtId="0" fontId="31" fillId="0" borderId="0" xfId="0" applyFont="1" applyAlignment="1">
      <alignment horizontal="center" vertical="center"/>
    </xf>
    <xf numFmtId="0" fontId="24" fillId="0" borderId="0" xfId="0" applyFont="1" applyProtection="1">
      <alignment vertical="center"/>
      <protection locked="0"/>
    </xf>
    <xf numFmtId="0" fontId="24" fillId="0" borderId="0" xfId="0" applyFont="1" applyAlignment="1" applyProtection="1">
      <alignment horizontal="right" vertical="center"/>
      <protection locked="0"/>
    </xf>
    <xf numFmtId="0" fontId="30" fillId="0" borderId="0" xfId="0" applyFont="1" applyAlignment="1">
      <alignment horizontal="center" vertical="center"/>
    </xf>
    <xf numFmtId="0" fontId="0" fillId="0" borderId="0" xfId="0" applyProtection="1">
      <alignment vertical="center"/>
      <protection locked="0"/>
    </xf>
    <xf numFmtId="0" fontId="24" fillId="0" borderId="0" xfId="0" applyFont="1" applyBorder="1" applyAlignment="1">
      <alignment horizontal="right" vertical="center"/>
    </xf>
    <xf numFmtId="0" fontId="32" fillId="0" borderId="0" xfId="0" applyFont="1">
      <alignment vertical="center"/>
    </xf>
    <xf numFmtId="0" fontId="24" fillId="0" borderId="14" xfId="0" applyFont="1" applyBorder="1">
      <alignment vertical="center"/>
    </xf>
    <xf numFmtId="0" fontId="24" fillId="0" borderId="14" xfId="0" applyFont="1" applyBorder="1" applyAlignment="1">
      <alignment horizontal="center" vertical="center"/>
    </xf>
    <xf numFmtId="0" fontId="4" fillId="0" borderId="0" xfId="0" applyFont="1" applyAlignment="1">
      <alignment horizontal="center" vertical="center"/>
    </xf>
    <xf numFmtId="0" fontId="15" fillId="0" borderId="0" xfId="0" applyFont="1" applyAlignment="1">
      <alignment horizontal="center" vertical="center"/>
    </xf>
    <xf numFmtId="0" fontId="10" fillId="0" borderId="0" xfId="0" applyFont="1" applyAlignment="1">
      <alignment horizontal="left" vertical="center"/>
    </xf>
    <xf numFmtId="0" fontId="17" fillId="0" borderId="8"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3" fillId="0" borderId="0" xfId="0" applyFont="1" applyFill="1" applyAlignment="1">
      <alignment horizontal="right" vertical="center"/>
    </xf>
    <xf numFmtId="0" fontId="10" fillId="0" borderId="0" xfId="0" applyFont="1">
      <alignment vertical="center"/>
    </xf>
    <xf numFmtId="0" fontId="34" fillId="0" borderId="0" xfId="0" applyFont="1">
      <alignment vertical="center"/>
    </xf>
    <xf numFmtId="0" fontId="17" fillId="0" borderId="9" xfId="0" applyFont="1" applyBorder="1" applyAlignment="1">
      <alignment horizontal="left" vertical="center"/>
    </xf>
    <xf numFmtId="0" fontId="10" fillId="0" borderId="4" xfId="0" applyFont="1" applyBorder="1">
      <alignment vertical="center"/>
    </xf>
    <xf numFmtId="0" fontId="4" fillId="0" borderId="4" xfId="0" applyFont="1" applyBorder="1">
      <alignment vertical="center"/>
    </xf>
    <xf numFmtId="0" fontId="4" fillId="0" borderId="1" xfId="0" applyFont="1" applyBorder="1">
      <alignment vertical="center"/>
    </xf>
    <xf numFmtId="0" fontId="35" fillId="0" borderId="76" xfId="0" applyFont="1" applyBorder="1" applyAlignment="1">
      <alignment horizontal="left" vertical="center"/>
    </xf>
    <xf numFmtId="0" fontId="4" fillId="0" borderId="97" xfId="0" applyFont="1" applyBorder="1">
      <alignment vertical="center"/>
    </xf>
    <xf numFmtId="0" fontId="4" fillId="0" borderId="57" xfId="0" applyFont="1" applyBorder="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lignment vertical="center"/>
    </xf>
    <xf numFmtId="0" fontId="4" fillId="0" borderId="2" xfId="0" applyFont="1" applyBorder="1" applyAlignment="1">
      <alignment vertical="center" wrapText="1"/>
    </xf>
    <xf numFmtId="0" fontId="10" fillId="0" borderId="4" xfId="0" applyFont="1" applyBorder="1" applyAlignment="1">
      <alignment vertical="center"/>
    </xf>
    <xf numFmtId="0" fontId="17" fillId="0" borderId="13" xfId="0" applyFont="1" applyBorder="1" applyAlignment="1">
      <alignment horizontal="left" vertical="center"/>
    </xf>
    <xf numFmtId="0" fontId="4" fillId="0" borderId="8" xfId="0" applyFont="1" applyBorder="1">
      <alignment vertical="center"/>
    </xf>
    <xf numFmtId="0" fontId="4" fillId="0" borderId="15" xfId="0" applyFont="1" applyBorder="1">
      <alignment vertical="center"/>
    </xf>
    <xf numFmtId="0" fontId="36" fillId="0" borderId="0" xfId="0" applyFont="1" applyBorder="1" applyAlignment="1">
      <alignment horizontal="left" vertical="center" indent="1"/>
    </xf>
    <xf numFmtId="0" fontId="36" fillId="0" borderId="14" xfId="0" applyFont="1" applyBorder="1" applyAlignment="1">
      <alignment horizontal="left" vertical="center" indent="1"/>
    </xf>
    <xf numFmtId="0" fontId="3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5" fillId="0" borderId="79"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shrinkToFit="1"/>
    </xf>
    <xf numFmtId="0" fontId="34" fillId="0" borderId="0" xfId="0" applyFont="1" applyAlignment="1">
      <alignment horizontal="center" vertical="center"/>
    </xf>
    <xf numFmtId="0" fontId="37" fillId="0" borderId="13" xfId="0" applyFont="1" applyBorder="1" applyAlignment="1">
      <alignment vertical="center"/>
    </xf>
    <xf numFmtId="0" fontId="34" fillId="0" borderId="9" xfId="0" applyFont="1" applyBorder="1" applyAlignment="1">
      <alignment horizontal="center" vertical="center"/>
    </xf>
    <xf numFmtId="0" fontId="34" fillId="0" borderId="13"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5" fillId="0" borderId="1" xfId="0" applyFont="1" applyBorder="1" applyAlignment="1">
      <alignment horizontal="center" vertical="center" shrinkToFit="1"/>
    </xf>
    <xf numFmtId="0" fontId="35" fillId="0" borderId="94" xfId="0" applyFont="1" applyBorder="1" applyAlignment="1">
      <alignment horizontal="left" vertical="center"/>
    </xf>
    <xf numFmtId="0" fontId="37" fillId="0" borderId="9" xfId="0" applyFont="1" applyBorder="1" applyAlignment="1">
      <alignment vertical="center"/>
    </xf>
    <xf numFmtId="0" fontId="34" fillId="0" borderId="1" xfId="0" applyFont="1" applyBorder="1" applyAlignment="1">
      <alignment horizontal="center" vertical="center"/>
    </xf>
    <xf numFmtId="0" fontId="0" fillId="0" borderId="14" xfId="0" applyNumberFormat="1" applyFont="1" applyBorder="1" applyAlignment="1">
      <alignment horizontal="center" vertical="center"/>
    </xf>
    <xf numFmtId="0" fontId="0" fillId="0" borderId="76" xfId="0" quotePrefix="1" applyNumberFormat="1" applyFont="1" applyBorder="1" applyAlignment="1">
      <alignment horizontal="center" vertical="center"/>
    </xf>
    <xf numFmtId="0" fontId="0" fillId="0" borderId="62" xfId="0" quotePrefix="1" applyNumberFormat="1" applyFont="1" applyBorder="1" applyAlignment="1">
      <alignment horizontal="center" vertical="center"/>
    </xf>
    <xf numFmtId="0" fontId="0" fillId="0" borderId="77" xfId="0" quotePrefix="1" applyNumberFormat="1" applyFont="1" applyBorder="1" applyAlignment="1">
      <alignment horizontal="center" vertical="center"/>
    </xf>
    <xf numFmtId="0" fontId="0" fillId="0" borderId="6" xfId="0" quotePrefix="1" applyNumberFormat="1" applyFont="1" applyBorder="1" applyAlignment="1">
      <alignment horizontal="center" vertical="center"/>
    </xf>
    <xf numFmtId="0" fontId="0" fillId="0" borderId="78" xfId="0" quotePrefix="1"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 xfId="0" quotePrefix="1" applyNumberFormat="1" applyFont="1" applyBorder="1" applyAlignment="1">
      <alignment horizontal="center" vertical="center"/>
    </xf>
    <xf numFmtId="0" fontId="0" fillId="0" borderId="0" xfId="0" quotePrefix="1" applyNumberFormat="1" applyBorder="1" applyAlignment="1">
      <alignment vertical="center"/>
    </xf>
    <xf numFmtId="0" fontId="30" fillId="0" borderId="0" xfId="0" applyFont="1" applyAlignment="1">
      <alignment horizontal="distributed" vertical="center"/>
    </xf>
    <xf numFmtId="0" fontId="0" fillId="0" borderId="80" xfId="0" quotePrefix="1" applyNumberFormat="1" applyFont="1" applyBorder="1" applyAlignment="1">
      <alignment horizontal="center" vertical="center"/>
    </xf>
    <xf numFmtId="0" fontId="0" fillId="0" borderId="0" xfId="0" quotePrefix="1" applyNumberFormat="1" applyFont="1" applyBorder="1" applyAlignment="1">
      <alignment horizontal="center" vertical="center"/>
    </xf>
    <xf numFmtId="0" fontId="0" fillId="0" borderId="81" xfId="0" quotePrefix="1" applyNumberFormat="1" applyFont="1" applyBorder="1" applyAlignment="1">
      <alignment horizontal="center" vertical="center"/>
    </xf>
    <xf numFmtId="0" fontId="0" fillId="0" borderId="14" xfId="0" quotePrefix="1" applyNumberFormat="1" applyFont="1" applyBorder="1" applyAlignment="1">
      <alignment horizontal="center" vertical="center"/>
    </xf>
    <xf numFmtId="0" fontId="0" fillId="0" borderId="79" xfId="0" applyNumberFormat="1" applyFont="1" applyBorder="1" applyAlignment="1">
      <alignment horizontal="distributed" vertical="center"/>
    </xf>
    <xf numFmtId="0" fontId="0" fillId="0" borderId="0" xfId="0" applyNumberFormat="1" applyFont="1" applyAlignment="1">
      <alignment horizontal="center" vertical="center" shrinkToFit="1"/>
    </xf>
    <xf numFmtId="0" fontId="0" fillId="0" borderId="85" xfId="0" applyNumberFormat="1" applyFont="1" applyBorder="1" applyAlignment="1">
      <alignment horizontal="distributed" vertical="center"/>
    </xf>
    <xf numFmtId="0" fontId="0" fillId="0" borderId="79" xfId="0" applyNumberFormat="1" applyFont="1" applyBorder="1" applyAlignment="1">
      <alignment vertical="center"/>
    </xf>
    <xf numFmtId="0" fontId="0" fillId="0" borderId="14" xfId="0" applyNumberFormat="1" applyFont="1" applyBorder="1">
      <alignment vertical="center"/>
    </xf>
    <xf numFmtId="0" fontId="0" fillId="0" borderId="0" xfId="0" quotePrefix="1" applyNumberFormat="1" applyBorder="1">
      <alignment vertical="center"/>
    </xf>
    <xf numFmtId="49" fontId="0" fillId="0" borderId="0" xfId="0" applyNumberFormat="1" applyFont="1" applyAlignment="1">
      <alignment vertical="center" shrinkToFit="1"/>
    </xf>
    <xf numFmtId="0" fontId="38" fillId="0" borderId="0" xfId="0" applyNumberFormat="1" applyFont="1" applyBorder="1">
      <alignment vertical="center"/>
    </xf>
    <xf numFmtId="0" fontId="0" fillId="0" borderId="79" xfId="0" applyNumberFormat="1" applyFont="1" applyBorder="1">
      <alignment vertical="center"/>
    </xf>
    <xf numFmtId="0" fontId="30" fillId="0" borderId="0" xfId="0" applyFont="1" applyAlignment="1">
      <alignment vertical="center"/>
    </xf>
    <xf numFmtId="0" fontId="0" fillId="0" borderId="94" xfId="0" applyNumberFormat="1" applyFont="1" applyBorder="1">
      <alignment vertical="center"/>
    </xf>
    <xf numFmtId="0" fontId="0" fillId="0" borderId="74"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0" fillId="0" borderId="11" xfId="0" applyNumberFormat="1" applyFont="1" applyFill="1" applyBorder="1">
      <alignment vertical="center"/>
    </xf>
    <xf numFmtId="0" fontId="0" fillId="0" borderId="12" xfId="0" applyNumberFormat="1" applyFont="1" applyBorder="1">
      <alignment vertical="center"/>
    </xf>
    <xf numFmtId="49" fontId="0" fillId="0" borderId="62" xfId="0" applyNumberFormat="1" applyFont="1" applyBorder="1" applyAlignment="1">
      <alignment horizontal="center" vertical="center"/>
    </xf>
    <xf numFmtId="49" fontId="0" fillId="0" borderId="77" xfId="0" applyNumberFormat="1" applyFont="1" applyBorder="1" applyAlignment="1">
      <alignment horizontal="center" vertical="center"/>
    </xf>
    <xf numFmtId="0" fontId="0" fillId="0" borderId="90" xfId="0" applyNumberFormat="1" applyFont="1" applyBorder="1" applyAlignment="1">
      <alignment horizontal="left" vertical="center" shrinkToFit="1"/>
    </xf>
    <xf numFmtId="0" fontId="0" fillId="0" borderId="92" xfId="0" applyNumberFormat="1" applyFont="1" applyBorder="1" applyAlignment="1">
      <alignment horizontal="distributed" vertical="center"/>
    </xf>
    <xf numFmtId="0" fontId="0" fillId="0" borderId="91" xfId="0" applyNumberFormat="1" applyFont="1" applyBorder="1" applyAlignment="1">
      <alignment horizontal="distributed" vertical="center"/>
    </xf>
    <xf numFmtId="0" fontId="0" fillId="0" borderId="83" xfId="0" applyNumberFormat="1" applyFont="1" applyBorder="1" applyAlignment="1">
      <alignment horizontal="distributed" vertical="center"/>
    </xf>
    <xf numFmtId="0" fontId="0" fillId="0" borderId="84" xfId="0" applyNumberFormat="1" applyFont="1" applyBorder="1" applyAlignment="1">
      <alignment horizontal="distributed" vertical="center"/>
    </xf>
    <xf numFmtId="0" fontId="0" fillId="0" borderId="91" xfId="0" applyNumberFormat="1" applyFont="1" applyBorder="1" applyAlignment="1" applyProtection="1">
      <alignment horizontal="center" vertical="center"/>
      <protection locked="0"/>
    </xf>
    <xf numFmtId="0" fontId="0" fillId="0" borderId="83" xfId="0" applyNumberFormat="1" applyFont="1" applyBorder="1" applyAlignment="1" applyProtection="1">
      <alignment horizontal="center" vertical="center"/>
      <protection locked="0"/>
    </xf>
    <xf numFmtId="0" fontId="0" fillId="0" borderId="93" xfId="0" applyNumberFormat="1" applyFont="1" applyBorder="1" applyAlignment="1" applyProtection="1">
      <alignment horizontal="center" vertical="center"/>
      <protection locked="0"/>
    </xf>
    <xf numFmtId="0" fontId="0" fillId="0" borderId="79" xfId="0" applyNumberFormat="1" applyFont="1" applyBorder="1" applyAlignment="1">
      <alignment horizontal="left" vertical="center" shrinkToFit="1"/>
    </xf>
    <xf numFmtId="0" fontId="0" fillId="0" borderId="80" xfId="0"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14" xfId="0" applyNumberFormat="1" applyFont="1" applyBorder="1" applyAlignment="1" applyProtection="1">
      <alignment horizontal="center" vertical="center"/>
      <protection locked="0"/>
    </xf>
    <xf numFmtId="5" fontId="0" fillId="0" borderId="68" xfId="0" applyNumberFormat="1" applyFont="1" applyBorder="1" applyAlignment="1">
      <alignment horizontal="center" vertical="center"/>
    </xf>
    <xf numFmtId="0" fontId="0" fillId="0" borderId="68" xfId="0" applyNumberFormat="1" applyFont="1" applyBorder="1" applyAlignment="1">
      <alignment horizontal="right" vertical="center"/>
    </xf>
    <xf numFmtId="0" fontId="0" fillId="0" borderId="91" xfId="0" applyNumberFormat="1" applyFont="1" applyBorder="1">
      <alignment vertical="center"/>
    </xf>
    <xf numFmtId="0" fontId="0" fillId="0" borderId="92" xfId="0" applyNumberFormat="1" applyFont="1" applyBorder="1">
      <alignment vertical="center"/>
    </xf>
    <xf numFmtId="0" fontId="0" fillId="0" borderId="83" xfId="0" applyNumberFormat="1" applyBorder="1">
      <alignment vertical="center"/>
    </xf>
    <xf numFmtId="49" fontId="0" fillId="0" borderId="68" xfId="0" applyNumberFormat="1" applyFont="1" applyBorder="1" applyAlignment="1">
      <alignment horizontal="left" vertical="center" shrinkToFit="1"/>
    </xf>
    <xf numFmtId="49" fontId="0" fillId="0" borderId="81" xfId="0" applyNumberFormat="1" applyFont="1" applyBorder="1" applyAlignment="1">
      <alignment horizontal="left" vertical="center" shrinkToFit="1"/>
    </xf>
    <xf numFmtId="38" fontId="0" fillId="0" borderId="68" xfId="3" applyFont="1" applyBorder="1" applyAlignment="1">
      <alignment horizontal="center" vertical="center"/>
    </xf>
    <xf numFmtId="0" fontId="23" fillId="0" borderId="0" xfId="0" applyNumberFormat="1" applyFont="1" applyAlignment="1">
      <alignment horizontal="left" vertical="center"/>
    </xf>
    <xf numFmtId="5" fontId="0" fillId="0" borderId="68" xfId="0" applyNumberFormat="1" applyFont="1" applyBorder="1" applyAlignment="1">
      <alignment horizontal="left" vertical="center"/>
    </xf>
    <xf numFmtId="0" fontId="0" fillId="0" borderId="68" xfId="0" applyNumberFormat="1" applyFont="1" applyBorder="1" applyAlignment="1">
      <alignment horizontal="left" vertical="center"/>
    </xf>
    <xf numFmtId="0" fontId="0" fillId="0" borderId="81" xfId="0" applyNumberFormat="1" applyFont="1" applyBorder="1" applyAlignment="1">
      <alignment horizontal="left" vertical="center"/>
    </xf>
    <xf numFmtId="0" fontId="0" fillId="0" borderId="94" xfId="0" applyNumberFormat="1" applyFont="1" applyBorder="1" applyAlignment="1">
      <alignment horizontal="left" vertical="center" shrinkToFit="1"/>
    </xf>
    <xf numFmtId="5" fontId="0" fillId="0" borderId="74" xfId="0" applyNumberFormat="1" applyFont="1" applyBorder="1" applyAlignment="1">
      <alignment horizontal="left" vertical="center"/>
    </xf>
    <xf numFmtId="0" fontId="0" fillId="0" borderId="74" xfId="0" applyNumberFormat="1" applyFont="1" applyBorder="1" applyAlignment="1">
      <alignment horizontal="left" vertical="center" shrinkToFit="1"/>
    </xf>
    <xf numFmtId="0" fontId="0" fillId="0" borderId="74" xfId="0" applyNumberFormat="1" applyFont="1" applyBorder="1" applyAlignment="1">
      <alignment horizontal="left" vertical="center"/>
    </xf>
    <xf numFmtId="49" fontId="0" fillId="0" borderId="96" xfId="0" applyNumberFormat="1" applyFont="1" applyBorder="1" applyAlignment="1">
      <alignment horizontal="left" vertical="center" shrinkToFit="1"/>
    </xf>
    <xf numFmtId="49" fontId="0" fillId="0" borderId="11" xfId="0" applyNumberFormat="1" applyFont="1" applyBorder="1" applyAlignment="1">
      <alignment horizontal="left" vertical="center" shrinkToFit="1"/>
    </xf>
    <xf numFmtId="49" fontId="0" fillId="0" borderId="95" xfId="0" applyNumberFormat="1" applyFont="1" applyBorder="1" applyAlignment="1">
      <alignment horizontal="left" vertical="center" shrinkToFit="1"/>
    </xf>
    <xf numFmtId="0" fontId="0" fillId="0" borderId="96" xfId="0" applyNumberFormat="1" applyFont="1" applyBorder="1" applyAlignment="1" applyProtection="1">
      <alignment horizontal="center" vertical="center"/>
      <protection locked="0"/>
    </xf>
    <xf numFmtId="0" fontId="0" fillId="0" borderId="11" xfId="0" applyNumberFormat="1" applyFont="1" applyBorder="1" applyAlignment="1" applyProtection="1">
      <alignment horizontal="center" vertical="center"/>
      <protection locked="0"/>
    </xf>
    <xf numFmtId="0" fontId="0" fillId="0" borderId="12" xfId="0" applyNumberFormat="1" applyFont="1" applyBorder="1" applyAlignment="1" applyProtection="1">
      <alignment horizontal="center" vertical="center"/>
      <protection locked="0"/>
    </xf>
    <xf numFmtId="0" fontId="39" fillId="0" borderId="0" xfId="0" applyNumberFormat="1" applyFont="1" applyAlignment="1">
      <alignment vertical="center"/>
    </xf>
    <xf numFmtId="0" fontId="22" fillId="0" borderId="0" xfId="0" applyNumberFormat="1" applyFont="1" applyBorder="1" applyAlignment="1">
      <alignment horizontal="distributed" vertical="center" indent="6"/>
    </xf>
    <xf numFmtId="0" fontId="39" fillId="0" borderId="76" xfId="0" applyNumberFormat="1" applyFont="1" applyBorder="1" applyAlignment="1">
      <alignment horizontal="center" vertical="center"/>
    </xf>
    <xf numFmtId="0" fontId="39" fillId="0" borderId="62" xfId="0" applyNumberFormat="1" applyFont="1" applyBorder="1" applyAlignment="1">
      <alignment horizontal="center" vertical="center"/>
    </xf>
    <xf numFmtId="0" fontId="39" fillId="0" borderId="98" xfId="0" applyNumberFormat="1" applyFont="1" applyBorder="1" applyAlignment="1">
      <alignment horizontal="center" vertical="center"/>
    </xf>
    <xf numFmtId="0" fontId="39" fillId="0" borderId="99" xfId="0" applyNumberFormat="1" applyFont="1" applyBorder="1" applyAlignment="1">
      <alignment horizontal="center" vertical="center"/>
    </xf>
    <xf numFmtId="0" fontId="39" fillId="0" borderId="100" xfId="0" applyNumberFormat="1" applyFont="1" applyBorder="1" applyAlignment="1">
      <alignment horizontal="center" vertical="center"/>
    </xf>
    <xf numFmtId="0" fontId="39" fillId="0" borderId="77" xfId="0" applyNumberFormat="1" applyFont="1" applyBorder="1" applyAlignment="1">
      <alignment vertical="center"/>
    </xf>
    <xf numFmtId="0" fontId="39" fillId="0" borderId="6" xfId="0" applyNumberFormat="1" applyFont="1" applyBorder="1" applyAlignment="1">
      <alignment vertical="center"/>
    </xf>
    <xf numFmtId="0" fontId="39" fillId="0" borderId="7" xfId="0" applyNumberFormat="1" applyFont="1" applyBorder="1" applyAlignment="1">
      <alignment vertical="center"/>
    </xf>
    <xf numFmtId="0" fontId="39" fillId="0" borderId="101" xfId="0" applyNumberFormat="1" applyFont="1" applyBorder="1" applyAlignment="1">
      <alignment horizontal="center" vertical="center"/>
    </xf>
    <xf numFmtId="0" fontId="39" fillId="0" borderId="79" xfId="0" applyNumberFormat="1" applyFont="1" applyBorder="1" applyAlignment="1">
      <alignment horizontal="center" vertical="center"/>
    </xf>
    <xf numFmtId="0" fontId="39" fillId="0" borderId="68" xfId="0" applyNumberFormat="1" applyFont="1" applyBorder="1" applyAlignment="1">
      <alignment horizontal="center" vertical="center"/>
    </xf>
    <xf numFmtId="0" fontId="39" fillId="0" borderId="102" xfId="0" applyNumberFormat="1" applyFont="1" applyBorder="1" applyAlignment="1">
      <alignment horizontal="left" vertical="center"/>
    </xf>
    <xf numFmtId="0" fontId="39" fillId="0" borderId="102" xfId="0" applyNumberFormat="1" applyFont="1" applyBorder="1" applyAlignment="1">
      <alignment vertical="center"/>
    </xf>
    <xf numFmtId="0" fontId="39" fillId="0" borderId="103" xfId="0" applyNumberFormat="1" applyFont="1" applyBorder="1" applyAlignment="1">
      <alignment vertical="center"/>
    </xf>
    <xf numFmtId="0" fontId="39" fillId="0" borderId="104" xfId="0" applyNumberFormat="1" applyFont="1" applyBorder="1" applyAlignment="1">
      <alignment vertical="center"/>
    </xf>
    <xf numFmtId="0" fontId="39" fillId="0" borderId="102" xfId="0" applyNumberFormat="1" applyFont="1" applyBorder="1" applyAlignment="1">
      <alignment horizontal="left" vertical="center" shrinkToFit="1"/>
    </xf>
    <xf numFmtId="0" fontId="39" fillId="0" borderId="80" xfId="0" applyNumberFormat="1" applyFont="1" applyBorder="1" applyAlignment="1">
      <alignment vertical="center"/>
    </xf>
    <xf numFmtId="0" fontId="39" fillId="0" borderId="14" xfId="0" applyNumberFormat="1" applyFont="1" applyBorder="1" applyAlignment="1">
      <alignment vertical="center"/>
    </xf>
    <xf numFmtId="0" fontId="39" fillId="0" borderId="102" xfId="0" applyNumberFormat="1" applyFont="1" applyBorder="1" applyAlignment="1">
      <alignment vertical="center" shrinkToFit="1"/>
    </xf>
    <xf numFmtId="0" fontId="39" fillId="0" borderId="103" xfId="0" applyNumberFormat="1" applyFont="1" applyBorder="1" applyAlignment="1">
      <alignment vertical="center" shrinkToFit="1"/>
    </xf>
    <xf numFmtId="0" fontId="39" fillId="0" borderId="104" xfId="0" applyNumberFormat="1" applyFont="1" applyBorder="1" applyAlignment="1">
      <alignment vertical="center" shrinkToFit="1"/>
    </xf>
    <xf numFmtId="0" fontId="39" fillId="0" borderId="105" xfId="0" applyNumberFormat="1" applyFont="1" applyBorder="1" applyAlignment="1">
      <alignment vertical="center" shrinkToFit="1"/>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0" fillId="0" borderId="102" xfId="0" applyBorder="1" applyAlignment="1">
      <alignment vertical="center" shrinkToFit="1"/>
    </xf>
    <xf numFmtId="0" fontId="0" fillId="0" borderId="103" xfId="0" applyBorder="1" applyAlignment="1">
      <alignment vertical="center" shrinkToFit="1"/>
    </xf>
    <xf numFmtId="0" fontId="0" fillId="0" borderId="104" xfId="0" applyBorder="1" applyAlignment="1">
      <alignment vertical="center" shrinkToFit="1"/>
    </xf>
    <xf numFmtId="0" fontId="0" fillId="0" borderId="105" xfId="0" applyBorder="1" applyAlignment="1">
      <alignment vertical="center" shrinkToFit="1"/>
    </xf>
    <xf numFmtId="0" fontId="39" fillId="0" borderId="0" xfId="0" applyNumberFormat="1" applyFont="1" applyBorder="1" applyAlignment="1">
      <alignment horizontal="center" vertical="center"/>
    </xf>
    <xf numFmtId="0" fontId="39" fillId="0" borderId="0" xfId="0" applyNumberFormat="1" applyFont="1" applyBorder="1" applyAlignment="1">
      <alignment horizontal="right" vertical="center"/>
    </xf>
    <xf numFmtId="0" fontId="39" fillId="0" borderId="0" xfId="0" applyNumberFormat="1" applyFont="1" applyBorder="1" applyAlignment="1" applyProtection="1">
      <alignment vertical="center"/>
      <protection locked="0"/>
    </xf>
    <xf numFmtId="0" fontId="39" fillId="0" borderId="0" xfId="0" applyNumberFormat="1" applyFont="1" applyBorder="1" applyAlignment="1" applyProtection="1">
      <alignment horizontal="center" vertical="center"/>
      <protection locked="0"/>
    </xf>
    <xf numFmtId="0" fontId="39" fillId="0" borderId="80" xfId="0" applyNumberFormat="1" applyFont="1" applyBorder="1" applyAlignment="1" applyProtection="1">
      <alignment vertical="center"/>
      <protection locked="0"/>
    </xf>
    <xf numFmtId="0" fontId="39" fillId="0" borderId="14" xfId="0" applyNumberFormat="1" applyFont="1" applyBorder="1" applyAlignment="1" applyProtection="1">
      <alignment vertical="center"/>
      <protection locked="0"/>
    </xf>
    <xf numFmtId="0" fontId="39" fillId="0" borderId="87" xfId="0" applyNumberFormat="1" applyFont="1" applyBorder="1" applyAlignment="1">
      <alignment horizontal="center" vertical="center"/>
    </xf>
    <xf numFmtId="0" fontId="39" fillId="0" borderId="92" xfId="0" applyNumberFormat="1" applyFont="1" applyBorder="1" applyAlignment="1">
      <alignment horizontal="center" vertical="center"/>
    </xf>
    <xf numFmtId="0" fontId="39" fillId="0" borderId="0" xfId="0" applyNumberFormat="1" applyFont="1" applyBorder="1" applyAlignment="1" applyProtection="1">
      <alignment horizontal="distributed" vertical="center"/>
      <protection locked="0"/>
    </xf>
    <xf numFmtId="0" fontId="39" fillId="0" borderId="102" xfId="0" applyNumberFormat="1" applyFont="1" applyBorder="1" applyAlignment="1">
      <alignment horizontal="center" vertical="center" shrinkToFit="1"/>
    </xf>
    <xf numFmtId="0" fontId="39" fillId="0" borderId="102" xfId="0" applyNumberFormat="1" applyFont="1" applyBorder="1" applyAlignment="1">
      <alignment horizontal="center" vertical="center"/>
    </xf>
    <xf numFmtId="0" fontId="39" fillId="0" borderId="94" xfId="0" applyNumberFormat="1" applyFont="1" applyBorder="1" applyAlignment="1">
      <alignment horizontal="center" vertical="center"/>
    </xf>
    <xf numFmtId="0" fontId="39" fillId="0" borderId="106" xfId="0" applyNumberFormat="1" applyFont="1" applyBorder="1" applyAlignment="1">
      <alignment horizontal="center" vertical="center" shrinkToFit="1"/>
    </xf>
    <xf numFmtId="0" fontId="39" fillId="0" borderId="106" xfId="0" applyNumberFormat="1" applyFont="1" applyBorder="1" applyAlignment="1">
      <alignment horizontal="center" vertical="center"/>
    </xf>
    <xf numFmtId="0" fontId="39" fillId="0" borderId="96" xfId="0" applyNumberFormat="1" applyFont="1" applyBorder="1" applyAlignment="1">
      <alignment vertical="center"/>
    </xf>
    <xf numFmtId="0" fontId="39" fillId="0" borderId="11" xfId="0" applyNumberFormat="1" applyFont="1" applyBorder="1" applyAlignment="1" applyProtection="1">
      <alignment vertical="center"/>
      <protection locked="0"/>
    </xf>
    <xf numFmtId="0" fontId="39" fillId="0" borderId="12" xfId="0" applyNumberFormat="1" applyFont="1" applyBorder="1" applyAlignment="1">
      <alignment vertical="center"/>
    </xf>
    <xf numFmtId="0" fontId="0" fillId="0" borderId="94" xfId="0" applyBorder="1" applyAlignment="1">
      <alignment horizontal="center" vertical="center"/>
    </xf>
    <xf numFmtId="0" fontId="39" fillId="0" borderId="96" xfId="0" applyNumberFormat="1" applyFont="1" applyBorder="1" applyAlignment="1" applyProtection="1">
      <alignment vertical="center"/>
      <protection locked="0"/>
    </xf>
    <xf numFmtId="0" fontId="39" fillId="0" borderId="12" xfId="0" applyNumberFormat="1" applyFont="1" applyBorder="1" applyAlignment="1" applyProtection="1">
      <alignment vertical="center"/>
      <protection locked="0"/>
    </xf>
    <xf numFmtId="0" fontId="40" fillId="0" borderId="0" xfId="0" applyNumberFormat="1" applyFont="1" applyBorder="1" applyAlignment="1">
      <alignment vertical="center"/>
    </xf>
    <xf numFmtId="0" fontId="39" fillId="0" borderId="0" xfId="0" applyNumberFormat="1" applyFont="1" applyBorder="1" applyAlignment="1">
      <alignment vertical="center" shrinkToFit="1"/>
    </xf>
    <xf numFmtId="49" fontId="39" fillId="0" borderId="0" xfId="0" applyNumberFormat="1" applyFont="1" applyBorder="1" applyAlignment="1">
      <alignment vertical="center" shrinkToFit="1"/>
    </xf>
    <xf numFmtId="0" fontId="0" fillId="0" borderId="5" xfId="0" applyNumberFormat="1" applyFont="1" applyBorder="1">
      <alignment vertical="center"/>
    </xf>
    <xf numFmtId="0" fontId="0" fillId="0" borderId="6" xfId="0" applyNumberFormat="1" applyFont="1" applyBorder="1">
      <alignment vertical="center"/>
    </xf>
    <xf numFmtId="0" fontId="21" fillId="0" borderId="6" xfId="0" applyNumberFormat="1" applyFont="1" applyBorder="1" applyAlignment="1">
      <alignment horizontal="center" vertical="center"/>
    </xf>
    <xf numFmtId="0" fontId="0" fillId="0" borderId="6" xfId="0" applyNumberFormat="1" applyFont="1" applyBorder="1" applyAlignment="1">
      <alignment horizontal="center" vertical="center"/>
    </xf>
    <xf numFmtId="0" fontId="23" fillId="0" borderId="6" xfId="0" applyNumberFormat="1" applyFont="1" applyBorder="1" applyAlignment="1">
      <alignment horizontal="center" vertical="center"/>
    </xf>
    <xf numFmtId="0" fontId="0" fillId="0" borderId="7" xfId="0" applyNumberFormat="1" applyFont="1" applyBorder="1">
      <alignment vertical="center"/>
    </xf>
    <xf numFmtId="0" fontId="41" fillId="0" borderId="15" xfId="0" applyNumberFormat="1" applyFont="1" applyBorder="1" applyAlignment="1">
      <alignment vertical="center"/>
    </xf>
    <xf numFmtId="0" fontId="41" fillId="0" borderId="0" xfId="0" applyNumberFormat="1" applyFont="1" applyBorder="1" applyAlignment="1">
      <alignment vertical="center"/>
    </xf>
    <xf numFmtId="0" fontId="21" fillId="0" borderId="0" xfId="0" applyNumberFormat="1" applyFont="1" applyBorder="1" applyAlignment="1">
      <alignment horizontal="center" vertical="center"/>
    </xf>
    <xf numFmtId="0" fontId="23" fillId="0" borderId="0" xfId="0" applyNumberFormat="1" applyFont="1" applyBorder="1" applyAlignment="1">
      <alignment horizontal="center" vertical="center"/>
    </xf>
    <xf numFmtId="0" fontId="0" fillId="0" borderId="107" xfId="0" applyNumberFormat="1" applyFont="1" applyBorder="1">
      <alignment vertical="center"/>
    </xf>
    <xf numFmtId="0" fontId="0" fillId="0" borderId="0" xfId="0" applyNumberFormat="1" applyFont="1" applyBorder="1" applyAlignment="1">
      <alignment horizontal="center" vertical="center" shrinkToFit="1"/>
    </xf>
    <xf numFmtId="38" fontId="24" fillId="0" borderId="14" xfId="3" applyFont="1" applyBorder="1" applyAlignment="1">
      <alignment horizontal="center" vertical="center"/>
    </xf>
    <xf numFmtId="0" fontId="0" fillId="0" borderId="76" xfId="0" applyNumberFormat="1" applyFont="1" applyBorder="1" applyAlignment="1">
      <alignment horizontal="distributed" vertical="center" wrapText="1"/>
    </xf>
    <xf numFmtId="0" fontId="0" fillId="0" borderId="56" xfId="0" applyNumberFormat="1" applyFont="1" applyBorder="1" applyAlignment="1">
      <alignment horizontal="distributed" vertical="center"/>
    </xf>
    <xf numFmtId="0" fontId="0" fillId="0" borderId="4" xfId="0" applyNumberFormat="1" applyFont="1" applyBorder="1" applyAlignment="1">
      <alignment horizontal="distributed" vertical="center"/>
    </xf>
    <xf numFmtId="0" fontId="0" fillId="0" borderId="79" xfId="0" applyNumberFormat="1" applyFont="1" applyBorder="1" applyAlignment="1">
      <alignment horizontal="distributed" vertical="center" wrapText="1"/>
    </xf>
    <xf numFmtId="0" fontId="0" fillId="0" borderId="85" xfId="0" applyNumberFormat="1" applyFont="1" applyBorder="1" applyAlignment="1">
      <alignment horizontal="distributed" vertical="center" wrapText="1"/>
    </xf>
    <xf numFmtId="0" fontId="0" fillId="0" borderId="98" xfId="0" applyNumberFormat="1" applyFont="1" applyBorder="1" applyAlignment="1">
      <alignment horizontal="distributed" vertical="center"/>
    </xf>
    <xf numFmtId="0" fontId="0" fillId="0" borderId="108" xfId="0" applyNumberFormat="1" applyFont="1" applyBorder="1" applyAlignment="1">
      <alignment horizontal="distributed" vertical="center"/>
    </xf>
    <xf numFmtId="0" fontId="0" fillId="0" borderId="90" xfId="0" applyNumberFormat="1" applyFont="1" applyBorder="1" applyAlignment="1">
      <alignment horizontal="center" vertical="center" shrinkToFit="1"/>
    </xf>
    <xf numFmtId="0" fontId="23" fillId="0" borderId="12" xfId="0" applyNumberFormat="1" applyFont="1" applyBorder="1" applyAlignment="1">
      <alignment horizontal="center" vertical="center" shrinkToFit="1"/>
    </xf>
    <xf numFmtId="0" fontId="0" fillId="0" borderId="79" xfId="0" applyNumberFormat="1" applyFont="1" applyBorder="1" applyAlignment="1">
      <alignment horizontal="center" vertical="center" shrinkToFit="1"/>
    </xf>
    <xf numFmtId="0" fontId="0" fillId="0" borderId="56" xfId="0" applyNumberFormat="1" applyFont="1" applyBorder="1" applyAlignment="1">
      <alignment horizontal="center" vertical="center" shrinkToFit="1"/>
    </xf>
    <xf numFmtId="0" fontId="23" fillId="0" borderId="4" xfId="0" applyNumberFormat="1" applyFont="1" applyBorder="1" applyAlignment="1">
      <alignment horizontal="center" vertical="center" shrinkToFit="1"/>
    </xf>
    <xf numFmtId="0" fontId="0" fillId="0" borderId="0" xfId="0" applyNumberFormat="1" applyFont="1" applyBorder="1" applyAlignment="1">
      <alignment horizontal="left" vertical="center"/>
    </xf>
    <xf numFmtId="0" fontId="23" fillId="0" borderId="0" xfId="0" applyNumberFormat="1" applyFont="1" applyBorder="1" applyAlignment="1">
      <alignment horizontal="left" vertical="center" shrinkToFit="1"/>
    </xf>
    <xf numFmtId="0" fontId="24" fillId="0" borderId="0" xfId="0" applyNumberFormat="1" applyFont="1" applyBorder="1" applyAlignment="1">
      <alignment horizontal="left" vertical="center" shrinkToFit="1"/>
    </xf>
    <xf numFmtId="49" fontId="0" fillId="0" borderId="79" xfId="0" applyNumberFormat="1" applyFont="1" applyBorder="1" applyAlignment="1">
      <alignment horizontal="center" vertical="center" shrinkToFit="1"/>
    </xf>
    <xf numFmtId="49" fontId="0" fillId="0" borderId="68" xfId="0" applyNumberFormat="1" applyFont="1" applyBorder="1" applyAlignment="1">
      <alignment horizontal="center" vertical="center" shrinkToFit="1"/>
    </xf>
    <xf numFmtId="0" fontId="23" fillId="0" borderId="0" xfId="0" applyNumberFormat="1" applyFont="1" applyBorder="1" applyAlignment="1">
      <alignment vertical="center"/>
    </xf>
    <xf numFmtId="49" fontId="0" fillId="0" borderId="94" xfId="0" applyNumberFormat="1" applyFont="1" applyBorder="1" applyAlignment="1">
      <alignment horizontal="center" vertical="center" shrinkToFit="1"/>
    </xf>
    <xf numFmtId="0" fontId="0" fillId="0" borderId="15" xfId="0" applyNumberFormat="1" applyBorder="1" applyAlignment="1">
      <alignment horizontal="right" vertical="center"/>
    </xf>
    <xf numFmtId="0" fontId="41" fillId="0" borderId="10" xfId="0" applyNumberFormat="1" applyFont="1" applyBorder="1" applyAlignment="1">
      <alignment vertical="center"/>
    </xf>
    <xf numFmtId="0" fontId="41" fillId="0" borderId="11" xfId="0" applyNumberFormat="1" applyFont="1" applyBorder="1" applyAlignment="1">
      <alignment vertical="center"/>
    </xf>
    <xf numFmtId="0" fontId="21" fillId="0" borderId="11"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23" fillId="0" borderId="11" xfId="0" applyNumberFormat="1" applyFont="1" applyBorder="1" applyAlignment="1">
      <alignment horizontal="center" vertical="center"/>
    </xf>
    <xf numFmtId="0" fontId="0" fillId="0" borderId="12" xfId="0" applyNumberFormat="1" applyFont="1" applyBorder="1" applyAlignment="1">
      <alignment horizontal="left" vertical="center"/>
    </xf>
    <xf numFmtId="0" fontId="29" fillId="0" borderId="0" xfId="0" applyNumberFormat="1" applyFont="1">
      <alignment vertical="center"/>
    </xf>
    <xf numFmtId="0" fontId="0" fillId="0" borderId="0" xfId="0" applyFont="1" applyAlignment="1">
      <alignment vertical="top" wrapText="1"/>
    </xf>
    <xf numFmtId="0" fontId="42" fillId="0" borderId="0" xfId="0" applyFont="1" applyAlignment="1">
      <alignment vertical="top" wrapText="1"/>
    </xf>
    <xf numFmtId="0" fontId="0" fillId="0" borderId="0" xfId="0" applyFont="1" applyAlignment="1">
      <alignment horizontal="left" vertical="center" indent="1" shrinkToFit="1"/>
    </xf>
    <xf numFmtId="0" fontId="0" fillId="0" borderId="0" xfId="0" applyNumberFormat="1" applyFont="1" applyAlignment="1">
      <alignment horizontal="distributed" vertical="center"/>
    </xf>
    <xf numFmtId="0" fontId="43" fillId="0" borderId="0" xfId="0" applyNumberFormat="1" applyFont="1" applyAlignment="1">
      <alignment horizontal="center" vertical="center"/>
    </xf>
    <xf numFmtId="0" fontId="0" fillId="0" borderId="79" xfId="0" applyNumberFormat="1" applyFont="1" applyBorder="1" applyAlignment="1">
      <alignment horizontal="distributed" vertical="center" indent="1"/>
    </xf>
    <xf numFmtId="0" fontId="0" fillId="0" borderId="68" xfId="0" applyNumberFormat="1" applyFont="1" applyBorder="1" applyAlignment="1">
      <alignment horizontal="distributed" vertical="center" indent="1"/>
    </xf>
    <xf numFmtId="0" fontId="0" fillId="0" borderId="80" xfId="0" applyNumberFormat="1" applyFont="1" applyBorder="1" applyAlignment="1">
      <alignment horizontal="distributed" vertical="center" indent="1"/>
    </xf>
    <xf numFmtId="0" fontId="0" fillId="0" borderId="0" xfId="0" applyNumberFormat="1" applyFont="1" applyBorder="1" applyAlignment="1">
      <alignment horizontal="distributed" vertical="center" indent="1"/>
    </xf>
    <xf numFmtId="0" fontId="0" fillId="0" borderId="81" xfId="0" applyNumberFormat="1" applyFont="1" applyBorder="1" applyAlignment="1">
      <alignment horizontal="distributed" vertical="center" indent="1"/>
    </xf>
    <xf numFmtId="0" fontId="0" fillId="0" borderId="80" xfId="0" quotePrefix="1" applyNumberFormat="1" applyFont="1" applyBorder="1" applyAlignment="1">
      <alignment horizontal="distributed" vertical="center" indent="1"/>
    </xf>
    <xf numFmtId="0" fontId="0" fillId="0" borderId="14" xfId="0" quotePrefix="1" applyNumberFormat="1" applyFont="1" applyBorder="1" applyAlignment="1">
      <alignment horizontal="distributed" vertical="center" indent="1"/>
    </xf>
    <xf numFmtId="49" fontId="0" fillId="0" borderId="0" xfId="0" quotePrefix="1" applyNumberFormat="1" applyBorder="1" applyAlignment="1">
      <alignment vertical="center"/>
    </xf>
    <xf numFmtId="49" fontId="0" fillId="0" borderId="0" xfId="0" applyNumberFormat="1">
      <alignment vertical="center"/>
    </xf>
    <xf numFmtId="0" fontId="0" fillId="0" borderId="85" xfId="0" applyNumberFormat="1" applyFont="1" applyBorder="1" applyAlignment="1">
      <alignment horizontal="distributed" vertical="center" indent="1"/>
    </xf>
    <xf numFmtId="0" fontId="0" fillId="0" borderId="88" xfId="0" applyNumberFormat="1" applyFont="1" applyBorder="1" applyAlignment="1">
      <alignment horizontal="distributed" vertical="center" indent="1"/>
    </xf>
    <xf numFmtId="0" fontId="0" fillId="0" borderId="82" xfId="0" applyNumberFormat="1" applyFont="1" applyBorder="1" applyAlignment="1">
      <alignment horizontal="distributed" vertical="center" indent="1"/>
    </xf>
    <xf numFmtId="0" fontId="0" fillId="0" borderId="86" xfId="0" applyNumberFormat="1" applyFont="1" applyBorder="1" applyAlignment="1">
      <alignment horizontal="distributed" vertical="center" indent="1"/>
    </xf>
    <xf numFmtId="0" fontId="0" fillId="0" borderId="88" xfId="0" quotePrefix="1" applyNumberFormat="1" applyFont="1" applyBorder="1" applyAlignment="1">
      <alignment horizontal="distributed" vertical="center" indent="1"/>
    </xf>
    <xf numFmtId="0" fontId="0" fillId="0" borderId="89" xfId="0" quotePrefix="1" applyNumberFormat="1" applyFont="1" applyBorder="1" applyAlignment="1">
      <alignment horizontal="distributed" vertical="center" indent="1"/>
    </xf>
    <xf numFmtId="0" fontId="32" fillId="0" borderId="0" xfId="0" applyNumberFormat="1" applyFont="1" applyAlignment="1">
      <alignment vertical="top"/>
    </xf>
    <xf numFmtId="0" fontId="21" fillId="0" borderId="0" xfId="0" applyNumberFormat="1" applyFont="1" applyAlignment="1">
      <alignment horizontal="right" vertical="center"/>
    </xf>
    <xf numFmtId="0" fontId="0" fillId="0" borderId="80" xfId="0" applyNumberFormat="1" applyFont="1" applyBorder="1" applyAlignment="1">
      <alignment horizontal="distributed" vertical="center" wrapText="1"/>
    </xf>
    <xf numFmtId="0" fontId="0" fillId="0" borderId="14" xfId="0" applyNumberFormat="1" applyFont="1" applyBorder="1" applyAlignment="1">
      <alignment horizontal="distributed" vertical="center" wrapText="1"/>
    </xf>
    <xf numFmtId="0" fontId="0" fillId="0" borderId="88" xfId="0" applyNumberFormat="1" applyFont="1" applyBorder="1" applyAlignment="1">
      <alignment vertical="center" wrapText="1"/>
    </xf>
    <xf numFmtId="0" fontId="0" fillId="0" borderId="89" xfId="0" applyNumberFormat="1" applyFont="1" applyBorder="1" applyAlignment="1">
      <alignment horizontal="distributed" vertical="center" wrapText="1"/>
    </xf>
    <xf numFmtId="0" fontId="0" fillId="0" borderId="90" xfId="0" applyNumberFormat="1" applyFont="1" applyBorder="1" applyAlignment="1">
      <alignment horizontal="left" vertical="center" indent="1" shrinkToFit="1"/>
    </xf>
    <xf numFmtId="0" fontId="0" fillId="0" borderId="92" xfId="0" applyNumberFormat="1" applyFont="1" applyBorder="1" applyAlignment="1">
      <alignment horizontal="left" vertical="center" indent="1"/>
    </xf>
    <xf numFmtId="49" fontId="0" fillId="0" borderId="91" xfId="0" applyNumberFormat="1" applyFont="1" applyBorder="1" applyAlignment="1">
      <alignment horizontal="left" vertical="center" indent="1" shrinkToFit="1"/>
    </xf>
    <xf numFmtId="49" fontId="0" fillId="0" borderId="83" xfId="0" applyNumberFormat="1" applyFont="1" applyBorder="1" applyAlignment="1">
      <alignment horizontal="left" vertical="center" indent="1" shrinkToFit="1"/>
    </xf>
    <xf numFmtId="49" fontId="0" fillId="0" borderId="93" xfId="0" applyNumberFormat="1" applyFont="1" applyBorder="1" applyAlignment="1">
      <alignment horizontal="left" vertical="center" indent="1" shrinkToFit="1"/>
    </xf>
    <xf numFmtId="0" fontId="0" fillId="0" borderId="79" xfId="0" applyNumberFormat="1" applyFont="1" applyBorder="1" applyAlignment="1">
      <alignment horizontal="left" vertical="center" indent="1" shrinkToFit="1"/>
    </xf>
    <xf numFmtId="0" fontId="0" fillId="0" borderId="68" xfId="0" applyNumberFormat="1" applyFont="1" applyBorder="1" applyAlignment="1">
      <alignment horizontal="left" vertical="center" indent="1"/>
    </xf>
    <xf numFmtId="49" fontId="0" fillId="0" borderId="80" xfId="0" applyNumberFormat="1" applyFont="1" applyBorder="1" applyAlignment="1">
      <alignment horizontal="left" vertical="center" indent="1" shrinkToFit="1"/>
    </xf>
    <xf numFmtId="49" fontId="0" fillId="0" borderId="0" xfId="0" applyNumberFormat="1" applyFont="1" applyBorder="1" applyAlignment="1">
      <alignment horizontal="left" vertical="center" indent="1" shrinkToFit="1"/>
    </xf>
    <xf numFmtId="49" fontId="0" fillId="0" borderId="14" xfId="0" applyNumberFormat="1" applyFont="1" applyBorder="1" applyAlignment="1">
      <alignment horizontal="left" vertical="center" indent="1" shrinkToFit="1"/>
    </xf>
    <xf numFmtId="0" fontId="21" fillId="0" borderId="0" xfId="0" applyNumberFormat="1" applyFont="1" applyAlignment="1">
      <alignment horizontal="left" vertical="center"/>
    </xf>
    <xf numFmtId="0" fontId="0" fillId="0" borderId="94" xfId="0" applyNumberFormat="1" applyFont="1" applyBorder="1" applyAlignment="1">
      <alignment horizontal="left" vertical="center" indent="1" shrinkToFit="1"/>
    </xf>
    <xf numFmtId="0" fontId="0" fillId="0" borderId="74" xfId="0" applyNumberFormat="1" applyFont="1" applyBorder="1" applyAlignment="1">
      <alignment horizontal="left" vertical="center" indent="1"/>
    </xf>
    <xf numFmtId="49" fontId="0" fillId="0" borderId="96" xfId="0" applyNumberFormat="1" applyFont="1" applyBorder="1" applyAlignment="1">
      <alignment horizontal="left" vertical="center" indent="1" shrinkToFit="1"/>
    </xf>
    <xf numFmtId="49" fontId="0" fillId="0" borderId="11" xfId="0" applyNumberFormat="1" applyFont="1" applyBorder="1" applyAlignment="1">
      <alignment horizontal="left" vertical="center" indent="1" shrinkToFit="1"/>
    </xf>
    <xf numFmtId="49" fontId="0" fillId="0" borderId="12" xfId="0" applyNumberFormat="1" applyFont="1" applyBorder="1" applyAlignment="1">
      <alignment horizontal="left" vertical="center" indent="1" shrinkToFit="1"/>
    </xf>
    <xf numFmtId="49" fontId="29" fillId="0" borderId="0" xfId="0" applyNumberFormat="1" applyFont="1" applyBorder="1" applyAlignment="1">
      <alignment horizontal="left" vertical="center" wrapText="1" indent="1" shrinkToFit="1"/>
    </xf>
    <xf numFmtId="49" fontId="0" fillId="0" borderId="0" xfId="0" applyNumberFormat="1" applyFont="1" applyBorder="1" applyAlignment="1">
      <alignment horizontal="left" vertical="center" wrapText="1" indent="1" shrinkToFit="1"/>
    </xf>
    <xf numFmtId="49" fontId="29" fillId="0" borderId="0" xfId="0" applyNumberFormat="1" applyFont="1" applyBorder="1" applyAlignment="1">
      <alignment horizontal="left" vertical="center" indent="1" shrinkToFit="1"/>
    </xf>
    <xf numFmtId="0" fontId="21" fillId="0" borderId="0" xfId="0" applyNumberFormat="1" applyFont="1" applyAlignment="1">
      <alignment vertical="center"/>
    </xf>
    <xf numFmtId="0" fontId="44" fillId="0" borderId="0" xfId="0" applyNumberFormat="1" applyFont="1">
      <alignment vertical="center"/>
    </xf>
    <xf numFmtId="49" fontId="0" fillId="0" borderId="63" xfId="0" applyNumberFormat="1" applyFont="1" applyBorder="1" applyAlignment="1">
      <alignment horizontal="center" vertical="center"/>
    </xf>
    <xf numFmtId="49" fontId="0" fillId="0" borderId="69" xfId="0" applyNumberFormat="1" applyFont="1" applyBorder="1" applyAlignment="1">
      <alignment horizontal="center" vertical="center"/>
    </xf>
    <xf numFmtId="0" fontId="0" fillId="0" borderId="68" xfId="0" applyNumberFormat="1" applyFont="1" applyBorder="1" applyAlignment="1">
      <alignment horizontal="distributed" vertical="center" wrapText="1"/>
    </xf>
    <xf numFmtId="0" fontId="0" fillId="0" borderId="69" xfId="0" applyNumberFormat="1" applyFont="1" applyBorder="1" applyAlignment="1">
      <alignment horizontal="distributed" vertical="center" wrapText="1"/>
    </xf>
    <xf numFmtId="0" fontId="0" fillId="0" borderId="69" xfId="0" applyNumberFormat="1" applyFont="1" applyBorder="1" applyAlignment="1">
      <alignment horizontal="distributed" vertical="center"/>
    </xf>
    <xf numFmtId="0" fontId="0" fillId="0" borderId="109" xfId="0" applyNumberFormat="1" applyFont="1" applyBorder="1" applyAlignment="1">
      <alignment horizontal="distributed" vertical="center"/>
    </xf>
    <xf numFmtId="0" fontId="0" fillId="0" borderId="92" xfId="0" applyNumberFormat="1" applyFont="1" applyBorder="1" applyAlignment="1">
      <alignment horizontal="left" vertical="center" indent="1" shrinkToFit="1"/>
    </xf>
    <xf numFmtId="0" fontId="0" fillId="0" borderId="110" xfId="0" applyNumberFormat="1" applyFont="1" applyBorder="1" applyAlignment="1">
      <alignment horizontal="left" vertical="center" indent="1"/>
    </xf>
    <xf numFmtId="0" fontId="0" fillId="0" borderId="68" xfId="0" applyNumberFormat="1" applyFont="1" applyBorder="1" applyAlignment="1">
      <alignment horizontal="left" vertical="center" indent="1" shrinkToFit="1"/>
    </xf>
    <xf numFmtId="0" fontId="0" fillId="0" borderId="69" xfId="0" applyNumberFormat="1" applyFont="1" applyBorder="1" applyAlignment="1">
      <alignment horizontal="left" vertical="center" indent="1"/>
    </xf>
    <xf numFmtId="0" fontId="0" fillId="0" borderId="74" xfId="0" applyNumberFormat="1" applyFont="1" applyBorder="1" applyAlignment="1">
      <alignment horizontal="left" vertical="center" indent="1" shrinkToFit="1"/>
    </xf>
    <xf numFmtId="0" fontId="0" fillId="0" borderId="75" xfId="0" applyNumberFormat="1" applyFont="1" applyBorder="1" applyAlignment="1">
      <alignment horizontal="left" vertical="center" indent="1"/>
    </xf>
    <xf numFmtId="0" fontId="29" fillId="0" borderId="0" xfId="0" applyNumberFormat="1" applyFont="1" applyAlignment="1">
      <alignment horizontal="left" vertical="center" wrapText="1"/>
    </xf>
    <xf numFmtId="0" fontId="45" fillId="0" borderId="0" xfId="0" applyNumberFormat="1" applyFont="1">
      <alignment vertical="center"/>
    </xf>
  </cellXfs>
  <cellStyles count="4">
    <cellStyle name="標準" xfId="0" builtinId="0"/>
    <cellStyle name="標準 2" xfId="1"/>
    <cellStyle name="標準_入力シート" xfId="2"/>
    <cellStyle name="桁区切り" xfId="3" builtinId="6"/>
  </cellStyles>
  <dxfs count="8">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colors>
    <mruColors>
      <color rgb="FFFFFF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K14"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lockText="1" noThreeD="1"/>
</file>

<file path=xl/ctrlProps/ctrlProp17.xml><?xml version="1.0" encoding="utf-8"?>
<formControlPr xmlns="http://schemas.microsoft.com/office/spreadsheetml/2009/9/main" objectType="GBox" lockText="1" noThreeD="1"/>
</file>

<file path=xl/ctrlProps/ctrlProp18.xml><?xml version="1.0" encoding="utf-8"?>
<formControlPr xmlns="http://schemas.microsoft.com/office/spreadsheetml/2009/9/main" objectType="Radio" checked="Checked" firstButton="1" fmlaLink="K1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K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fmlaLink="K23" lockText="1" noThreeD="1"/>
</file>

<file path=xl/ctrlProps/ctrlProp22.xml><?xml version="1.0" encoding="utf-8"?>
<formControlPr xmlns="http://schemas.microsoft.com/office/spreadsheetml/2009/9/main" objectType="CheckBox" fmlaLink="K24"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CheckBox" fmlaLink="K17" lockText="1" noThreeD="1"/>
</file>

<file path=xl/ctrlProps/ctrlProp25.xml><?xml version="1.0" encoding="utf-8"?>
<formControlPr xmlns="http://schemas.microsoft.com/office/spreadsheetml/2009/9/main" objectType="CheckBox" fmlaLink="$AV$10" lockText="1" noThreeD="1"/>
</file>

<file path=xl/ctrlProps/ctrlProp26.xml><?xml version="1.0" encoding="utf-8"?>
<formControlPr xmlns="http://schemas.microsoft.com/office/spreadsheetml/2009/9/main" objectType="CheckBox" fmlaLink="$AV$10" lockText="1" noThreeD="1"/>
</file>

<file path=xl/ctrlProps/ctrlProp3.xml><?xml version="1.0" encoding="utf-8"?>
<formControlPr xmlns="http://schemas.microsoft.com/office/spreadsheetml/2009/9/main" objectType="CheckBox" fmlaLink="K20" lockText="1" noThreeD="1"/>
</file>

<file path=xl/ctrlProps/ctrlProp4.xml><?xml version="1.0" encoding="utf-8"?>
<formControlPr xmlns="http://schemas.microsoft.com/office/spreadsheetml/2009/9/main" objectType="CheckBox" fmlaLink="K25" lockText="1" noThreeD="1"/>
</file>

<file path=xl/ctrlProps/ctrlProp5.xml><?xml version="1.0" encoding="utf-8"?>
<formControlPr xmlns="http://schemas.microsoft.com/office/spreadsheetml/2009/9/main" objectType="CheckBox" fmlaLink="K21" lockText="1" noThreeD="1"/>
</file>

<file path=xl/ctrlProps/ctrlProp6.xml><?xml version="1.0" encoding="utf-8"?>
<formControlPr xmlns="http://schemas.microsoft.com/office/spreadsheetml/2009/9/main" objectType="CheckBox" fmlaLink="K22" lockText="1" noThreeD="1"/>
</file>

<file path=xl/ctrlProps/ctrlProp7.xml><?xml version="1.0" encoding="utf-8"?>
<formControlPr xmlns="http://schemas.microsoft.com/office/spreadsheetml/2009/9/main" objectType="CheckBox" fmlaLink="K46" lockText="1" noThreeD="1"/>
</file>

<file path=xl/ctrlProps/ctrlProp8.xml><?xml version="1.0" encoding="utf-8"?>
<formControlPr xmlns="http://schemas.microsoft.com/office/spreadsheetml/2009/9/main" objectType="CheckBox" fmlaLink="K47" lockText="1" noThreeD="1"/>
</file>

<file path=xl/ctrlProps/ctrlProp9.xml><?xml version="1.0" encoding="utf-8"?>
<formControlPr xmlns="http://schemas.microsoft.com/office/spreadsheetml/2009/9/main" objectType="Radio" firstButton="1" fmlaLink="L11" lockText="1" noThreeD="1"/>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 Id="rId4" Type="http://schemas.openxmlformats.org/officeDocument/2006/relationships/image" Target="../media/image5.emf" /><Relationship Id="rId5" Type="http://schemas.openxmlformats.org/officeDocument/2006/relationships/image" Target="../media/image6.emf" /><Relationship Id="rId6" Type="http://schemas.openxmlformats.org/officeDocument/2006/relationships/image" Target="../media/image7.emf" /></Relationships>
</file>

<file path=xl/drawings/_rels/drawing3.xml.rels><?xml version="1.0" encoding="UTF-8"?><Relationships xmlns="http://schemas.openxmlformats.org/package/2006/relationships"><Relationship Id="rId1" Type="http://schemas.openxmlformats.org/officeDocument/2006/relationships/image" Target="../media/image8.emf" /><Relationship Id="rId2" Type="http://schemas.openxmlformats.org/officeDocument/2006/relationships/image" Target="../media/image9.emf" /><Relationship Id="rId3" Type="http://schemas.openxmlformats.org/officeDocument/2006/relationships/image" Target="../media/image10.emf" /><Relationship Id="rId4" Type="http://schemas.openxmlformats.org/officeDocument/2006/relationships/image" Target="../media/image11.emf" /><Relationship Id="rId5" Type="http://schemas.openxmlformats.org/officeDocument/2006/relationships/image" Target="../media/image12.emf" /><Relationship Id="rId6" Type="http://schemas.openxmlformats.org/officeDocument/2006/relationships/image" Target="../media/image13.emf" /><Relationship Id="rId7" Type="http://schemas.openxmlformats.org/officeDocument/2006/relationships/image" Target="../media/image14.emf" /></Relationships>
</file>

<file path=xl/drawings/_rels/drawing4.xml.rels><?xml version="1.0" encoding="UTF-8"?><Relationships xmlns="http://schemas.openxmlformats.org/package/2006/relationships"><Relationship Id="rId1" Type="http://schemas.openxmlformats.org/officeDocument/2006/relationships/image" Target="../media/image15.emf" /></Relationships>
</file>

<file path=xl/drawings/_rels/drawing5.xml.rels><?xml version="1.0" encoding="UTF-8"?><Relationships xmlns="http://schemas.openxmlformats.org/package/2006/relationships"><Relationship Id="rId1" Type="http://schemas.openxmlformats.org/officeDocument/2006/relationships/image" Target="../media/image16.emf" /><Relationship Id="rId2" Type="http://schemas.openxmlformats.org/officeDocument/2006/relationships/image" Target="../media/image17.emf" /><Relationship Id="rId3" Type="http://schemas.openxmlformats.org/officeDocument/2006/relationships/image" Target="../media/image18.emf" /><Relationship Id="rId4" Type="http://schemas.openxmlformats.org/officeDocument/2006/relationships/image" Target="../media/image19.emf" /></Relationships>
</file>

<file path=xl/drawings/_rels/drawing6.xml.rels><?xml version="1.0" encoding="UTF-8"?><Relationships xmlns="http://schemas.openxmlformats.org/package/2006/relationships"><Relationship Id="rId1" Type="http://schemas.openxmlformats.org/officeDocument/2006/relationships/image" Target="../media/image1.emf" /></Relationships>
</file>

<file path=xl/drawings/_rels/drawing8.xml.rels><?xml version="1.0" encoding="UTF-8"?><Relationships xmlns="http://schemas.openxmlformats.org/package/2006/relationships"><Relationship Id="rId1" Type="http://schemas.openxmlformats.org/officeDocument/2006/relationships/image" Target="../media/image1.emf" /></Relationships>
</file>

<file path=xl/drawings/_rels/vmlDrawing2.v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 Id="rId4" Type="http://schemas.openxmlformats.org/officeDocument/2006/relationships/image" Target="../media/image5.emf" /><Relationship Id="rId5" Type="http://schemas.openxmlformats.org/officeDocument/2006/relationships/image" Target="../media/image6.emf" /><Relationship Id="rId6" Type="http://schemas.openxmlformats.org/officeDocument/2006/relationships/image" Target="../media/image7.emf" /></Relationships>
</file>

<file path=xl/drawings/_rels/vmlDrawing3.vml.rels><?xml version="1.0" encoding="UTF-8"?><Relationships xmlns="http://schemas.openxmlformats.org/package/2006/relationships"><Relationship Id="rId1" Type="http://schemas.openxmlformats.org/officeDocument/2006/relationships/image" Target="../media/image8.emf" /><Relationship Id="rId2" Type="http://schemas.openxmlformats.org/officeDocument/2006/relationships/image" Target="../media/image9.emf" /><Relationship Id="rId3" Type="http://schemas.openxmlformats.org/officeDocument/2006/relationships/image" Target="../media/image10.emf" /><Relationship Id="rId4" Type="http://schemas.openxmlformats.org/officeDocument/2006/relationships/image" Target="../media/image11.emf" /><Relationship Id="rId5" Type="http://schemas.openxmlformats.org/officeDocument/2006/relationships/image" Target="../media/image12.emf" /><Relationship Id="rId6" Type="http://schemas.openxmlformats.org/officeDocument/2006/relationships/image" Target="../media/image13.emf" /><Relationship Id="rId7" Type="http://schemas.openxmlformats.org/officeDocument/2006/relationships/image" Target="../media/image14.emf" /></Relationships>
</file>

<file path=xl/drawings/_rels/vmlDrawing4.vml.rels><?xml version="1.0" encoding="UTF-8"?><Relationships xmlns="http://schemas.openxmlformats.org/package/2006/relationships"><Relationship Id="rId1" Type="http://schemas.openxmlformats.org/officeDocument/2006/relationships/image" Target="../media/image15.emf" /></Relationships>
</file>

<file path=xl/drawings/_rels/vmlDrawing5.vml.rels><?xml version="1.0" encoding="UTF-8"?><Relationships xmlns="http://schemas.openxmlformats.org/package/2006/relationships"><Relationship Id="rId1" Type="http://schemas.openxmlformats.org/officeDocument/2006/relationships/image" Target="../media/image16.emf" /><Relationship Id="rId2" Type="http://schemas.openxmlformats.org/officeDocument/2006/relationships/image" Target="../media/image17.emf" /><Relationship Id="rId3" Type="http://schemas.openxmlformats.org/officeDocument/2006/relationships/image" Target="../media/image18.emf" /><Relationship Id="rId4" Type="http://schemas.openxmlformats.org/officeDocument/2006/relationships/image" Target="../media/image19.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12</xdr:row>
          <xdr:rowOff>180975</xdr:rowOff>
        </xdr:from>
        <xdr:to xmlns:xdr="http://schemas.openxmlformats.org/drawingml/2006/spreadsheetDrawing">
          <xdr:col>3</xdr:col>
          <xdr:colOff>485775</xdr:colOff>
          <xdr:row>14</xdr:row>
          <xdr:rowOff>27940</xdr:rowOff>
        </xdr:to>
        <xdr:sp textlink="">
          <xdr:nvSpPr>
            <xdr:cNvPr id="1056" name="チェック 32" hidden="1">
              <a:extLst>
                <a:ext uri="{63B3BB69-23CF-44E3-9099-C40C66FF867C}">
                  <a14:compatExt spid="_x0000_s1056"/>
                </a:ext>
              </a:extLst>
            </xdr:cNvPr>
            <xdr:cNvSpPr>
              <a:spLocks noRot="1" noChangeShapeType="1"/>
            </xdr:cNvSpPr>
          </xdr:nvSpPr>
          <xdr:spPr>
            <a:xfrm>
              <a:off x="2847975" y="2581275"/>
              <a:ext cx="3143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17</xdr:row>
          <xdr:rowOff>161290</xdr:rowOff>
        </xdr:from>
        <xdr:to xmlns:xdr="http://schemas.openxmlformats.org/drawingml/2006/spreadsheetDrawing">
          <xdr:col>3</xdr:col>
          <xdr:colOff>428625</xdr:colOff>
          <xdr:row>19</xdr:row>
          <xdr:rowOff>27940</xdr:rowOff>
        </xdr:to>
        <xdr:sp textlink="">
          <xdr:nvSpPr>
            <xdr:cNvPr id="1062" name="チェック 38" hidden="1">
              <a:extLst>
                <a:ext uri="{63B3BB69-23CF-44E3-9099-C40C66FF867C}">
                  <a14:compatExt spid="_x0000_s1062"/>
                </a:ext>
              </a:extLst>
            </xdr:cNvPr>
            <xdr:cNvSpPr>
              <a:spLocks noRot="1" noChangeShapeType="1"/>
            </xdr:cNvSpPr>
          </xdr:nvSpPr>
          <xdr:spPr>
            <a:xfrm>
              <a:off x="2847975" y="356171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18</xdr:row>
          <xdr:rowOff>161925</xdr:rowOff>
        </xdr:from>
        <xdr:to xmlns:xdr="http://schemas.openxmlformats.org/drawingml/2006/spreadsheetDrawing">
          <xdr:col>3</xdr:col>
          <xdr:colOff>428625</xdr:colOff>
          <xdr:row>20</xdr:row>
          <xdr:rowOff>27940</xdr:rowOff>
        </xdr:to>
        <xdr:sp textlink="">
          <xdr:nvSpPr>
            <xdr:cNvPr id="1063" name="チェック 39" hidden="1">
              <a:extLst>
                <a:ext uri="{63B3BB69-23CF-44E3-9099-C40C66FF867C}">
                  <a14:compatExt spid="_x0000_s1063"/>
                </a:ext>
              </a:extLst>
            </xdr:cNvPr>
            <xdr:cNvSpPr>
              <a:spLocks noRot="1" noChangeShapeType="1"/>
            </xdr:cNvSpPr>
          </xdr:nvSpPr>
          <xdr:spPr>
            <a:xfrm>
              <a:off x="2847975" y="3762375"/>
              <a:ext cx="2571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23</xdr:row>
          <xdr:rowOff>172085</xdr:rowOff>
        </xdr:from>
        <xdr:to xmlns:xdr="http://schemas.openxmlformats.org/drawingml/2006/spreadsheetDrawing">
          <xdr:col>3</xdr:col>
          <xdr:colOff>485775</xdr:colOff>
          <xdr:row>25</xdr:row>
          <xdr:rowOff>19050</xdr:rowOff>
        </xdr:to>
        <xdr:sp textlink="">
          <xdr:nvSpPr>
            <xdr:cNvPr id="1064" name="チェック 40" hidden="1">
              <a:extLst>
                <a:ext uri="{63B3BB69-23CF-44E3-9099-C40C66FF867C}">
                  <a14:compatExt spid="_x0000_s1064"/>
                </a:ext>
              </a:extLst>
            </xdr:cNvPr>
            <xdr:cNvSpPr>
              <a:spLocks noRot="1" noChangeShapeType="1"/>
            </xdr:cNvSpPr>
          </xdr:nvSpPr>
          <xdr:spPr>
            <a:xfrm>
              <a:off x="2847975" y="4744085"/>
              <a:ext cx="3143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19</xdr:row>
          <xdr:rowOff>180975</xdr:rowOff>
        </xdr:from>
        <xdr:to xmlns:xdr="http://schemas.openxmlformats.org/drawingml/2006/spreadsheetDrawing">
          <xdr:col>3</xdr:col>
          <xdr:colOff>428625</xdr:colOff>
          <xdr:row>21</xdr:row>
          <xdr:rowOff>19050</xdr:rowOff>
        </xdr:to>
        <xdr:sp textlink="">
          <xdr:nvSpPr>
            <xdr:cNvPr id="1108" name="チェック 84" hidden="1">
              <a:extLst>
                <a:ext uri="{63B3BB69-23CF-44E3-9099-C40C66FF867C}">
                  <a14:compatExt spid="_x0000_s1108"/>
                </a:ext>
              </a:extLst>
            </xdr:cNvPr>
            <xdr:cNvSpPr>
              <a:spLocks noRot="1" noChangeShapeType="1"/>
            </xdr:cNvSpPr>
          </xdr:nvSpPr>
          <xdr:spPr>
            <a:xfrm>
              <a:off x="2847975" y="395287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20</xdr:row>
          <xdr:rowOff>180975</xdr:rowOff>
        </xdr:from>
        <xdr:to xmlns:xdr="http://schemas.openxmlformats.org/drawingml/2006/spreadsheetDrawing">
          <xdr:col>3</xdr:col>
          <xdr:colOff>428625</xdr:colOff>
          <xdr:row>22</xdr:row>
          <xdr:rowOff>19050</xdr:rowOff>
        </xdr:to>
        <xdr:sp textlink="">
          <xdr:nvSpPr>
            <xdr:cNvPr id="1109" name="チェック 85" hidden="1">
              <a:extLst>
                <a:ext uri="{63B3BB69-23CF-44E3-9099-C40C66FF867C}">
                  <a14:compatExt spid="_x0000_s1109"/>
                </a:ext>
              </a:extLst>
            </xdr:cNvPr>
            <xdr:cNvSpPr>
              <a:spLocks noRot="1" noChangeShapeType="1"/>
            </xdr:cNvSpPr>
          </xdr:nvSpPr>
          <xdr:spPr>
            <a:xfrm>
              <a:off x="2847975" y="4152900"/>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44</xdr:row>
          <xdr:rowOff>172085</xdr:rowOff>
        </xdr:from>
        <xdr:to xmlns:xdr="http://schemas.openxmlformats.org/drawingml/2006/spreadsheetDrawing">
          <xdr:col>12</xdr:col>
          <xdr:colOff>19050</xdr:colOff>
          <xdr:row>46</xdr:row>
          <xdr:rowOff>9525</xdr:rowOff>
        </xdr:to>
        <xdr:sp textlink="">
          <xdr:nvSpPr>
            <xdr:cNvPr id="1122" name="チェック 98" hidden="1">
              <a:extLst>
                <a:ext uri="{63B3BB69-23CF-44E3-9099-C40C66FF867C}">
                  <a14:compatExt spid="_x0000_s1122"/>
                </a:ext>
              </a:extLst>
            </xdr:cNvPr>
            <xdr:cNvSpPr>
              <a:spLocks noRot="1" noChangeShapeType="1"/>
            </xdr:cNvSpPr>
          </xdr:nvSpPr>
          <xdr:spPr>
            <a:xfrm>
              <a:off x="6400800" y="8963660"/>
              <a:ext cx="1628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45</xdr:row>
          <xdr:rowOff>172085</xdr:rowOff>
        </xdr:from>
        <xdr:to xmlns:xdr="http://schemas.openxmlformats.org/drawingml/2006/spreadsheetDrawing">
          <xdr:col>12</xdr:col>
          <xdr:colOff>19050</xdr:colOff>
          <xdr:row>47</xdr:row>
          <xdr:rowOff>9525</xdr:rowOff>
        </xdr:to>
        <xdr:sp textlink="">
          <xdr:nvSpPr>
            <xdr:cNvPr id="1124" name="チェック 100" hidden="1">
              <a:extLst>
                <a:ext uri="{63B3BB69-23CF-44E3-9099-C40C66FF867C}">
                  <a14:compatExt spid="_x0000_s1124"/>
                </a:ext>
              </a:extLst>
            </xdr:cNvPr>
            <xdr:cNvSpPr>
              <a:spLocks noRot="1" noChangeShapeType="1"/>
            </xdr:cNvSpPr>
          </xdr:nvSpPr>
          <xdr:spPr>
            <a:xfrm>
              <a:off x="6400800" y="9163685"/>
              <a:ext cx="1628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1</xdr:row>
          <xdr:rowOff>172085</xdr:rowOff>
        </xdr:from>
        <xdr:to xmlns:xdr="http://schemas.openxmlformats.org/drawingml/2006/spreadsheetDrawing">
          <xdr:col>13</xdr:col>
          <xdr:colOff>466725</xdr:colOff>
          <xdr:row>3</xdr:row>
          <xdr:rowOff>9525</xdr:rowOff>
        </xdr:to>
        <xdr:sp textlink="">
          <xdr:nvSpPr>
            <xdr:cNvPr id="1127" name="オプション 103" hidden="1">
              <a:extLst>
                <a:ext uri="{63B3BB69-23CF-44E3-9099-C40C66FF867C}">
                  <a14:compatExt spid="_x0000_s1127"/>
                </a:ext>
              </a:extLst>
            </xdr:cNvPr>
            <xdr:cNvSpPr>
              <a:spLocks noRot="1" noChangeShapeType="1"/>
            </xdr:cNvSpPr>
          </xdr:nvSpPr>
          <xdr:spPr>
            <a:xfrm>
              <a:off x="8877300" y="37211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2</xdr:row>
          <xdr:rowOff>172085</xdr:rowOff>
        </xdr:from>
        <xdr:to xmlns:xdr="http://schemas.openxmlformats.org/drawingml/2006/spreadsheetDrawing">
          <xdr:col>13</xdr:col>
          <xdr:colOff>466725</xdr:colOff>
          <xdr:row>4</xdr:row>
          <xdr:rowOff>9525</xdr:rowOff>
        </xdr:to>
        <xdr:sp textlink="">
          <xdr:nvSpPr>
            <xdr:cNvPr id="1128" name="オプション 104" hidden="1">
              <a:extLst>
                <a:ext uri="{63B3BB69-23CF-44E3-9099-C40C66FF867C}">
                  <a14:compatExt spid="_x0000_s1128"/>
                </a:ext>
              </a:extLst>
            </xdr:cNvPr>
            <xdr:cNvSpPr>
              <a:spLocks noRot="1" noChangeShapeType="1"/>
            </xdr:cNvSpPr>
          </xdr:nvSpPr>
          <xdr:spPr>
            <a:xfrm>
              <a:off x="8877300" y="57213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3</xdr:row>
          <xdr:rowOff>172085</xdr:rowOff>
        </xdr:from>
        <xdr:to xmlns:xdr="http://schemas.openxmlformats.org/drawingml/2006/spreadsheetDrawing">
          <xdr:col>13</xdr:col>
          <xdr:colOff>466725</xdr:colOff>
          <xdr:row>5</xdr:row>
          <xdr:rowOff>9525</xdr:rowOff>
        </xdr:to>
        <xdr:sp textlink="">
          <xdr:nvSpPr>
            <xdr:cNvPr id="1129" name="オプション 105" hidden="1">
              <a:extLst>
                <a:ext uri="{63B3BB69-23CF-44E3-9099-C40C66FF867C}">
                  <a14:compatExt spid="_x0000_s1129"/>
                </a:ext>
              </a:extLst>
            </xdr:cNvPr>
            <xdr:cNvSpPr>
              <a:spLocks noRot="1" noChangeShapeType="1"/>
            </xdr:cNvSpPr>
          </xdr:nvSpPr>
          <xdr:spPr>
            <a:xfrm>
              <a:off x="8877300" y="77216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4</xdr:row>
          <xdr:rowOff>172085</xdr:rowOff>
        </xdr:from>
        <xdr:to xmlns:xdr="http://schemas.openxmlformats.org/drawingml/2006/spreadsheetDrawing">
          <xdr:col>13</xdr:col>
          <xdr:colOff>466725</xdr:colOff>
          <xdr:row>6</xdr:row>
          <xdr:rowOff>9525</xdr:rowOff>
        </xdr:to>
        <xdr:sp textlink="">
          <xdr:nvSpPr>
            <xdr:cNvPr id="1130" name="オプション 106" hidden="1">
              <a:extLst>
                <a:ext uri="{63B3BB69-23CF-44E3-9099-C40C66FF867C}">
                  <a14:compatExt spid="_x0000_s1130"/>
                </a:ext>
              </a:extLst>
            </xdr:cNvPr>
            <xdr:cNvSpPr>
              <a:spLocks noRot="1" noChangeShapeType="1"/>
            </xdr:cNvSpPr>
          </xdr:nvSpPr>
          <xdr:spPr>
            <a:xfrm>
              <a:off x="8877300" y="97218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5</xdr:row>
          <xdr:rowOff>172085</xdr:rowOff>
        </xdr:from>
        <xdr:to xmlns:xdr="http://schemas.openxmlformats.org/drawingml/2006/spreadsheetDrawing">
          <xdr:col>13</xdr:col>
          <xdr:colOff>466725</xdr:colOff>
          <xdr:row>7</xdr:row>
          <xdr:rowOff>9525</xdr:rowOff>
        </xdr:to>
        <xdr:sp textlink="">
          <xdr:nvSpPr>
            <xdr:cNvPr id="1131" name="オプション 107" hidden="1">
              <a:extLst>
                <a:ext uri="{63B3BB69-23CF-44E3-9099-C40C66FF867C}">
                  <a14:compatExt spid="_x0000_s1131"/>
                </a:ext>
              </a:extLst>
            </xdr:cNvPr>
            <xdr:cNvSpPr>
              <a:spLocks noRot="1" noChangeShapeType="1"/>
            </xdr:cNvSpPr>
          </xdr:nvSpPr>
          <xdr:spPr>
            <a:xfrm>
              <a:off x="8877300" y="117221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6</xdr:row>
          <xdr:rowOff>172085</xdr:rowOff>
        </xdr:from>
        <xdr:to xmlns:xdr="http://schemas.openxmlformats.org/drawingml/2006/spreadsheetDrawing">
          <xdr:col>13</xdr:col>
          <xdr:colOff>466725</xdr:colOff>
          <xdr:row>8</xdr:row>
          <xdr:rowOff>9525</xdr:rowOff>
        </xdr:to>
        <xdr:sp textlink="">
          <xdr:nvSpPr>
            <xdr:cNvPr id="1132" name="オプション 108" hidden="1">
              <a:extLst>
                <a:ext uri="{63B3BB69-23CF-44E3-9099-C40C66FF867C}">
                  <a14:compatExt spid="_x0000_s1132"/>
                </a:ext>
              </a:extLst>
            </xdr:cNvPr>
            <xdr:cNvSpPr>
              <a:spLocks noRot="1" noChangeShapeType="1"/>
            </xdr:cNvSpPr>
          </xdr:nvSpPr>
          <xdr:spPr>
            <a:xfrm>
              <a:off x="8877300" y="137223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7</xdr:row>
          <xdr:rowOff>172085</xdr:rowOff>
        </xdr:from>
        <xdr:to xmlns:xdr="http://schemas.openxmlformats.org/drawingml/2006/spreadsheetDrawing">
          <xdr:col>13</xdr:col>
          <xdr:colOff>466725</xdr:colOff>
          <xdr:row>9</xdr:row>
          <xdr:rowOff>9525</xdr:rowOff>
        </xdr:to>
        <xdr:sp textlink="">
          <xdr:nvSpPr>
            <xdr:cNvPr id="1133" name="オプション 109" hidden="1">
              <a:extLst>
                <a:ext uri="{63B3BB69-23CF-44E3-9099-C40C66FF867C}">
                  <a14:compatExt spid="_x0000_s1133"/>
                </a:ext>
              </a:extLst>
            </xdr:cNvPr>
            <xdr:cNvSpPr>
              <a:spLocks noRot="1" noChangeShapeType="1"/>
            </xdr:cNvSpPr>
          </xdr:nvSpPr>
          <xdr:spPr>
            <a:xfrm>
              <a:off x="8877300" y="157226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457200</xdr:colOff>
          <xdr:row>0</xdr:row>
          <xdr:rowOff>142875</xdr:rowOff>
        </xdr:from>
        <xdr:to xmlns:xdr="http://schemas.openxmlformats.org/drawingml/2006/spreadsheetDrawing">
          <xdr:col>14</xdr:col>
          <xdr:colOff>353060</xdr:colOff>
          <xdr:row>10</xdr:row>
          <xdr:rowOff>190500</xdr:rowOff>
        </xdr:to>
        <xdr:sp textlink="">
          <xdr:nvSpPr>
            <xdr:cNvPr id="1134" name="グループ 110" hidden="1">
              <a:extLst>
                <a:ext uri="{63B3BB69-23CF-44E3-9099-C40C66FF867C}">
                  <a14:compatExt spid="_x0000_s1134"/>
                </a:ext>
              </a:extLst>
            </xdr:cNvPr>
            <xdr:cNvSpPr>
              <a:spLocks noRot="1" noChangeShapeType="1"/>
            </xdr:cNvSpPr>
          </xdr:nvSpPr>
          <xdr:spPr>
            <a:xfrm>
              <a:off x="8467725" y="142875"/>
              <a:ext cx="1153160" cy="204787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9</xdr:row>
          <xdr:rowOff>190500</xdr:rowOff>
        </xdr:from>
        <xdr:to xmlns:xdr="http://schemas.openxmlformats.org/drawingml/2006/spreadsheetDrawing">
          <xdr:col>4</xdr:col>
          <xdr:colOff>0</xdr:colOff>
          <xdr:row>13</xdr:row>
          <xdr:rowOff>9525</xdr:rowOff>
        </xdr:to>
        <xdr:sp textlink="">
          <xdr:nvSpPr>
            <xdr:cNvPr id="1150" name="グループ 126" hidden="1">
              <a:extLst>
                <a:ext uri="{63B3BB69-23CF-44E3-9099-C40C66FF867C}">
                  <a14:compatExt spid="_x0000_s1150"/>
                </a:ext>
              </a:extLst>
            </xdr:cNvPr>
            <xdr:cNvSpPr>
              <a:spLocks noRot="1" noChangeShapeType="1"/>
            </xdr:cNvSpPr>
          </xdr:nvSpPr>
          <xdr:spPr>
            <a:xfrm>
              <a:off x="2686050" y="1990725"/>
              <a:ext cx="561975" cy="619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9</xdr:row>
          <xdr:rowOff>190500</xdr:rowOff>
        </xdr:from>
        <xdr:to xmlns:xdr="http://schemas.openxmlformats.org/drawingml/2006/spreadsheetDrawing">
          <xdr:col>4</xdr:col>
          <xdr:colOff>466725</xdr:colOff>
          <xdr:row>11</xdr:row>
          <xdr:rowOff>27940</xdr:rowOff>
        </xdr:to>
        <xdr:sp textlink="">
          <xdr:nvSpPr>
            <xdr:cNvPr id="1151" name="オプション 127" hidden="1">
              <a:extLst>
                <a:ext uri="{63B3BB69-23CF-44E3-9099-C40C66FF867C}">
                  <a14:compatExt spid="_x0000_s1151"/>
                </a:ext>
              </a:extLst>
            </xdr:cNvPr>
            <xdr:cNvSpPr>
              <a:spLocks noRot="1" noChangeShapeType="1"/>
            </xdr:cNvSpPr>
          </xdr:nvSpPr>
          <xdr:spPr>
            <a:xfrm>
              <a:off x="2847975" y="1990725"/>
              <a:ext cx="866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10</xdr:row>
          <xdr:rowOff>190500</xdr:rowOff>
        </xdr:from>
        <xdr:to xmlns:xdr="http://schemas.openxmlformats.org/drawingml/2006/spreadsheetDrawing">
          <xdr:col>4</xdr:col>
          <xdr:colOff>466725</xdr:colOff>
          <xdr:row>12</xdr:row>
          <xdr:rowOff>27940</xdr:rowOff>
        </xdr:to>
        <xdr:sp textlink="">
          <xdr:nvSpPr>
            <xdr:cNvPr id="1152" name="オプション 128" hidden="1">
              <a:extLst>
                <a:ext uri="{63B3BB69-23CF-44E3-9099-C40C66FF867C}">
                  <a14:compatExt spid="_x0000_s1152"/>
                </a:ext>
              </a:extLst>
            </xdr:cNvPr>
            <xdr:cNvSpPr>
              <a:spLocks noRot="1" noChangeShapeType="1"/>
            </xdr:cNvSpPr>
          </xdr:nvSpPr>
          <xdr:spPr>
            <a:xfrm>
              <a:off x="2847975" y="2190750"/>
              <a:ext cx="866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11</xdr:row>
          <xdr:rowOff>190500</xdr:rowOff>
        </xdr:from>
        <xdr:to xmlns:xdr="http://schemas.openxmlformats.org/drawingml/2006/spreadsheetDrawing">
          <xdr:col>4</xdr:col>
          <xdr:colOff>466725</xdr:colOff>
          <xdr:row>13</xdr:row>
          <xdr:rowOff>27940</xdr:rowOff>
        </xdr:to>
        <xdr:sp textlink="">
          <xdr:nvSpPr>
            <xdr:cNvPr id="1153" name="オプション 129" hidden="1">
              <a:extLst>
                <a:ext uri="{63B3BB69-23CF-44E3-9099-C40C66FF867C}">
                  <a14:compatExt spid="_x0000_s1153"/>
                </a:ext>
              </a:extLst>
            </xdr:cNvPr>
            <xdr:cNvSpPr>
              <a:spLocks noRot="1" noChangeShapeType="1"/>
            </xdr:cNvSpPr>
          </xdr:nvSpPr>
          <xdr:spPr>
            <a:xfrm>
              <a:off x="2847975" y="2390775"/>
              <a:ext cx="866775" cy="237490"/>
            </a:xfrm>
            <a:prstGeom prst="rect"/>
          </xdr:spPr>
        </xdr:sp>
        <xdr:clientData/>
      </xdr:twoCellAnchor>
    </mc:Choice>
    <mc:Fallback/>
  </mc:AlternateContent>
  <xdr:twoCellAnchor editAs="oneCell">
    <xdr:from xmlns:xdr="http://schemas.openxmlformats.org/drawingml/2006/spreadsheetDrawing">
      <xdr:col>13</xdr:col>
      <xdr:colOff>19050</xdr:colOff>
      <xdr:row>47</xdr:row>
      <xdr:rowOff>114300</xdr:rowOff>
    </xdr:from>
    <xdr:to xmlns:xdr="http://schemas.openxmlformats.org/drawingml/2006/spreadsheetDrawing">
      <xdr:col>19</xdr:col>
      <xdr:colOff>1219200</xdr:colOff>
      <xdr:row>52</xdr:row>
      <xdr:rowOff>196850</xdr:rowOff>
    </xdr:to>
    <xdr:pic macro="">
      <xdr:nvPicPr>
        <xdr:cNvPr id="23" name="図 22"/>
        <xdr:cNvPicPr>
          <a:picLocks noChangeAspect="1" noChangeArrowheads="1"/>
        </xdr:cNvPicPr>
      </xdr:nvPicPr>
      <xdr:blipFill>
        <a:blip xmlns:r="http://schemas.openxmlformats.org/officeDocument/2006/relationships" r:embed="rId1"/>
        <a:stretch>
          <a:fillRect/>
        </a:stretch>
      </xdr:blipFill>
      <xdr:spPr>
        <a:xfrm>
          <a:off x="8715375" y="9505950"/>
          <a:ext cx="4171950" cy="1082675"/>
        </a:xfrm>
        <a:prstGeom prst="rect">
          <a:avLst/>
        </a:prstGeom>
        <a:noFill/>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21</xdr:row>
          <xdr:rowOff>180975</xdr:rowOff>
        </xdr:from>
        <xdr:to xmlns:xdr="http://schemas.openxmlformats.org/drawingml/2006/spreadsheetDrawing">
          <xdr:col>3</xdr:col>
          <xdr:colOff>428625</xdr:colOff>
          <xdr:row>23</xdr:row>
          <xdr:rowOff>19050</xdr:rowOff>
        </xdr:to>
        <xdr:sp textlink="">
          <xdr:nvSpPr>
            <xdr:cNvPr id="1170" name="チェック 146" hidden="1">
              <a:extLst>
                <a:ext uri="{63B3BB69-23CF-44E3-9099-C40C66FF867C}">
                  <a14:compatExt spid="_x0000_s1170"/>
                </a:ext>
              </a:extLst>
            </xdr:cNvPr>
            <xdr:cNvSpPr>
              <a:spLocks noRot="1" noChangeShapeType="1"/>
            </xdr:cNvSpPr>
          </xdr:nvSpPr>
          <xdr:spPr>
            <a:xfrm>
              <a:off x="2847975" y="435292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22</xdr:row>
          <xdr:rowOff>180975</xdr:rowOff>
        </xdr:from>
        <xdr:to xmlns:xdr="http://schemas.openxmlformats.org/drawingml/2006/spreadsheetDrawing">
          <xdr:col>3</xdr:col>
          <xdr:colOff>428625</xdr:colOff>
          <xdr:row>24</xdr:row>
          <xdr:rowOff>19050</xdr:rowOff>
        </xdr:to>
        <xdr:sp textlink="">
          <xdr:nvSpPr>
            <xdr:cNvPr id="1196" name="チェック 172" hidden="1">
              <a:extLst>
                <a:ext uri="{63B3BB69-23CF-44E3-9099-C40C66FF867C}">
                  <a14:compatExt spid="_x0000_s1196"/>
                </a:ext>
              </a:extLst>
            </xdr:cNvPr>
            <xdr:cNvSpPr>
              <a:spLocks noRot="1" noChangeShapeType="1"/>
            </xdr:cNvSpPr>
          </xdr:nvSpPr>
          <xdr:spPr>
            <a:xfrm>
              <a:off x="2847975" y="4552950"/>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8</xdr:row>
          <xdr:rowOff>172085</xdr:rowOff>
        </xdr:from>
        <xdr:to xmlns:xdr="http://schemas.openxmlformats.org/drawingml/2006/spreadsheetDrawing">
          <xdr:col>13</xdr:col>
          <xdr:colOff>466725</xdr:colOff>
          <xdr:row>10</xdr:row>
          <xdr:rowOff>9525</xdr:rowOff>
        </xdr:to>
        <xdr:sp textlink="">
          <xdr:nvSpPr>
            <xdr:cNvPr id="1197" name="オプション 173" hidden="1">
              <a:extLst>
                <a:ext uri="{63B3BB69-23CF-44E3-9099-C40C66FF867C}">
                  <a14:compatExt spid="_x0000_s1197"/>
                </a:ext>
              </a:extLst>
            </xdr:cNvPr>
            <xdr:cNvSpPr>
              <a:spLocks noRot="1" noChangeShapeType="1"/>
            </xdr:cNvSpPr>
          </xdr:nvSpPr>
          <xdr:spPr>
            <a:xfrm>
              <a:off x="8877300" y="177228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15</xdr:row>
          <xdr:rowOff>180975</xdr:rowOff>
        </xdr:from>
        <xdr:to xmlns:xdr="http://schemas.openxmlformats.org/drawingml/2006/spreadsheetDrawing">
          <xdr:col>3</xdr:col>
          <xdr:colOff>485775</xdr:colOff>
          <xdr:row>17</xdr:row>
          <xdr:rowOff>27940</xdr:rowOff>
        </xdr:to>
        <xdr:sp textlink="">
          <xdr:nvSpPr>
            <xdr:cNvPr id="1198" name="チェック 174" hidden="1">
              <a:extLst>
                <a:ext uri="{63B3BB69-23CF-44E3-9099-C40C66FF867C}">
                  <a14:compatExt spid="_x0000_s1198"/>
                </a:ext>
              </a:extLst>
            </xdr:cNvPr>
            <xdr:cNvSpPr>
              <a:spLocks noRot="1" noChangeShapeType="1"/>
            </xdr:cNvSpPr>
          </xdr:nvSpPr>
          <xdr:spPr>
            <a:xfrm>
              <a:off x="2847975" y="3181350"/>
              <a:ext cx="314325" cy="24701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xdr:row>
          <xdr:rowOff>105410</xdr:rowOff>
        </xdr:from>
        <xdr:to xmlns:xdr="http://schemas.openxmlformats.org/drawingml/2006/spreadsheetDrawing">
          <xdr:col>40</xdr:col>
          <xdr:colOff>152400</xdr:colOff>
          <xdr:row>10</xdr:row>
          <xdr:rowOff>29210</xdr:rowOff>
        </xdr:to>
        <xdr:sp textlink="">
          <xdr:nvSpPr>
            <xdr:cNvPr id="134146" name="チェック 2" hidden="1">
              <a:extLst>
                <a:ext uri="{63B3BB69-23CF-44E3-9099-C40C66FF867C}">
                  <a14:compatExt spid="_x0000_s134146"/>
                </a:ext>
              </a:extLst>
            </xdr:cNvPr>
            <xdr:cNvSpPr>
              <a:spLocks noRot="1" noChangeShapeType="1"/>
            </xdr:cNvSpPr>
          </xdr:nvSpPr>
          <xdr:spPr>
            <a:xfrm>
              <a:off x="7381875" y="1591310"/>
              <a:ext cx="352425" cy="4191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463550</xdr:colOff>
      <xdr:row>3</xdr:row>
      <xdr:rowOff>12700</xdr:rowOff>
    </xdr:from>
    <xdr:to xmlns:xdr="http://schemas.openxmlformats.org/drawingml/2006/spreadsheetDrawing">
      <xdr:col>7</xdr:col>
      <xdr:colOff>668655</xdr:colOff>
      <xdr:row>4</xdr:row>
      <xdr:rowOff>162560</xdr:rowOff>
    </xdr:to>
    <xdr:sp macro="" textlink="">
      <xdr:nvSpPr>
        <xdr:cNvPr id="2" name="左中かっこ 1"/>
        <xdr:cNvSpPr/>
      </xdr:nvSpPr>
      <xdr:spPr>
        <a:xfrm>
          <a:off x="4749800" y="629920"/>
          <a:ext cx="205105" cy="34036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114935</xdr:colOff>
      <xdr:row>3</xdr:row>
      <xdr:rowOff>9525</xdr:rowOff>
    </xdr:from>
    <xdr:to xmlns:xdr="http://schemas.openxmlformats.org/drawingml/2006/spreadsheetDrawing">
      <xdr:col>20</xdr:col>
      <xdr:colOff>619125</xdr:colOff>
      <xdr:row>3</xdr:row>
      <xdr:rowOff>180975</xdr:rowOff>
    </xdr:to>
    <xdr:sp macro="" textlink="">
      <xdr:nvSpPr>
        <xdr:cNvPr id="3" name="円/楕円 2"/>
        <xdr:cNvSpPr/>
      </xdr:nvSpPr>
      <xdr:spPr>
        <a:xfrm>
          <a:off x="14230985" y="626745"/>
          <a:ext cx="50419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22</xdr:col>
      <xdr:colOff>7620</xdr:colOff>
      <xdr:row>3</xdr:row>
      <xdr:rowOff>85725</xdr:rowOff>
    </xdr:from>
    <xdr:to xmlns:xdr="http://schemas.openxmlformats.org/drawingml/2006/spreadsheetDrawing">
      <xdr:col>22</xdr:col>
      <xdr:colOff>426720</xdr:colOff>
      <xdr:row>4</xdr:row>
      <xdr:rowOff>114300</xdr:rowOff>
    </xdr:to>
    <xdr:sp macro="" textlink="">
      <xdr:nvSpPr>
        <xdr:cNvPr id="10" name="円/楕円 9"/>
        <xdr:cNvSpPr/>
      </xdr:nvSpPr>
      <xdr:spPr>
        <a:xfrm>
          <a:off x="15495270" y="702945"/>
          <a:ext cx="4191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114935</xdr:colOff>
      <xdr:row>4</xdr:row>
      <xdr:rowOff>0</xdr:rowOff>
    </xdr:from>
    <xdr:to xmlns:xdr="http://schemas.openxmlformats.org/drawingml/2006/spreadsheetDrawing">
      <xdr:col>20</xdr:col>
      <xdr:colOff>619125</xdr:colOff>
      <xdr:row>4</xdr:row>
      <xdr:rowOff>172085</xdr:rowOff>
    </xdr:to>
    <xdr:sp macro="" textlink="">
      <xdr:nvSpPr>
        <xdr:cNvPr id="22" name="円/楕円 21"/>
        <xdr:cNvSpPr/>
      </xdr:nvSpPr>
      <xdr:spPr>
        <a:xfrm>
          <a:off x="14230985" y="807720"/>
          <a:ext cx="504190" cy="1720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123825</xdr:colOff>
      <xdr:row>6</xdr:row>
      <xdr:rowOff>0</xdr:rowOff>
    </xdr:from>
    <xdr:to xmlns:xdr="http://schemas.openxmlformats.org/drawingml/2006/spreadsheetDrawing">
      <xdr:col>20</xdr:col>
      <xdr:colOff>628650</xdr:colOff>
      <xdr:row>6</xdr:row>
      <xdr:rowOff>170815</xdr:rowOff>
    </xdr:to>
    <xdr:sp macro="" textlink="">
      <xdr:nvSpPr>
        <xdr:cNvPr id="23" name="円/楕円 22"/>
        <xdr:cNvSpPr/>
      </xdr:nvSpPr>
      <xdr:spPr>
        <a:xfrm>
          <a:off x="14239875" y="1150620"/>
          <a:ext cx="50482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mlns:xdr="http://schemas.openxmlformats.org/drawingml/2006/spreadsheetDrawing">
      <xdr:col>9</xdr:col>
      <xdr:colOff>648335</xdr:colOff>
      <xdr:row>4</xdr:row>
      <xdr:rowOff>19685</xdr:rowOff>
    </xdr:from>
    <xdr:to xmlns:xdr="http://schemas.openxmlformats.org/drawingml/2006/spreadsheetDrawing">
      <xdr:col>10</xdr:col>
      <xdr:colOff>171450</xdr:colOff>
      <xdr:row>5</xdr:row>
      <xdr:rowOff>19050</xdr:rowOff>
    </xdr:to>
    <xdr:sp macro="" textlink="">
      <xdr:nvSpPr>
        <xdr:cNvPr id="93811" name="AutoShape 2675"/>
        <xdr:cNvSpPr>
          <a:spLocks noChangeAspect="1" noChangeArrowheads="1"/>
        </xdr:cNvSpPr>
      </xdr:nvSpPr>
      <xdr:spPr>
        <a:xfrm>
          <a:off x="6306185" y="827405"/>
          <a:ext cx="437515" cy="189865"/>
        </a:xfrm>
        <a:prstGeom prst="rect">
          <a:avLst/>
        </a:prstGeom>
        <a:noFill/>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47625</xdr:colOff>
          <xdr:row>3</xdr:row>
          <xdr:rowOff>47625</xdr:rowOff>
        </xdr:from>
        <xdr:to xmlns:xdr="http://schemas.openxmlformats.org/drawingml/2006/spreadsheetDrawing">
          <xdr:col>6</xdr:col>
          <xdr:colOff>542925</xdr:colOff>
          <xdr:row>4</xdr:row>
          <xdr:rowOff>142875</xdr:rowOff>
        </xdr:to>
        <xdr:pic macro="">
          <xdr:nvPicPr>
            <xdr:cNvPr id="12" name="図 10"/>
            <xdr:cNvPicPr>
              <a:picLocks noChangeAspect="1" noChangeArrowheads="1"/>
              <a:extLst>
                <a:ext uri="{84589F7E-364E-4C9E-8A38-B11213B215E9}">
                  <a14:cameraTool cellRange="新築" spid="_x0000_s15916"/>
                </a:ext>
              </a:extLst>
            </xdr:cNvPicPr>
          </xdr:nvPicPr>
          <xdr:blipFill>
            <a:blip xmlns:r="http://schemas.openxmlformats.org/officeDocument/2006/relationships" r:embed="rId1"/>
            <a:srcRect t="14105" r="28419" b="11635"/>
            <a:stretch>
              <a:fillRect/>
            </a:stretch>
          </xdr:blipFill>
          <xdr:spPr>
            <a:xfrm>
              <a:off x="3648075" y="664845"/>
              <a:ext cx="495300" cy="28575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3</xdr:row>
          <xdr:rowOff>66675</xdr:rowOff>
        </xdr:from>
        <xdr:to xmlns:xdr="http://schemas.openxmlformats.org/drawingml/2006/spreadsheetDrawing">
          <xdr:col>7</xdr:col>
          <xdr:colOff>504825</xdr:colOff>
          <xdr:row>4</xdr:row>
          <xdr:rowOff>161925</xdr:rowOff>
        </xdr:to>
        <xdr:pic macro="">
          <xdr:nvPicPr>
            <xdr:cNvPr id="13" name="図 10"/>
            <xdr:cNvPicPr>
              <a:picLocks noChangeAspect="1" noChangeArrowheads="1"/>
              <a:extLst>
                <a:ext uri="{84589F7E-364E-4C9E-8A38-B11213B215E9}">
                  <a14:cameraTool cellRange="転換" spid="_x0000_s15917"/>
                </a:ext>
              </a:extLst>
            </xdr:cNvPicPr>
          </xdr:nvPicPr>
          <xdr:blipFill>
            <a:blip xmlns:r="http://schemas.openxmlformats.org/officeDocument/2006/relationships" r:embed="rId2"/>
            <a:srcRect t="14105" r="35168" b="11635"/>
            <a:stretch>
              <a:fillRect/>
            </a:stretch>
          </xdr:blipFill>
          <xdr:spPr>
            <a:xfrm>
              <a:off x="4343400" y="683895"/>
              <a:ext cx="447675" cy="28575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2</xdr:row>
          <xdr:rowOff>38100</xdr:rowOff>
        </xdr:from>
        <xdr:to xmlns:xdr="http://schemas.openxmlformats.org/drawingml/2006/spreadsheetDrawing">
          <xdr:col>9</xdr:col>
          <xdr:colOff>457835</xdr:colOff>
          <xdr:row>4</xdr:row>
          <xdr:rowOff>19685</xdr:rowOff>
        </xdr:to>
        <xdr:pic macro="">
          <xdr:nvPicPr>
            <xdr:cNvPr id="14" name="図 6"/>
            <xdr:cNvPicPr>
              <a:picLocks noChangeAspect="1" noChangeArrowheads="1"/>
              <a:extLst>
                <a:ext uri="{84589F7E-364E-4C9E-8A38-B11213B215E9}">
                  <a14:cameraTool cellRange="単独槽" spid="_x0000_s15918"/>
                </a:ext>
              </a:extLst>
            </xdr:cNvPicPr>
          </xdr:nvPicPr>
          <xdr:blipFill>
            <a:blip xmlns:r="http://schemas.openxmlformats.org/officeDocument/2006/relationships" r:embed="rId3"/>
            <a:stretch>
              <a:fillRect/>
            </a:stretch>
          </xdr:blipFill>
          <xdr:spPr>
            <a:xfrm>
              <a:off x="5429250" y="483870"/>
              <a:ext cx="686435" cy="3435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352425</xdr:colOff>
          <xdr:row>2</xdr:row>
          <xdr:rowOff>38100</xdr:rowOff>
        </xdr:from>
        <xdr:to xmlns:xdr="http://schemas.openxmlformats.org/drawingml/2006/spreadsheetDrawing">
          <xdr:col>10</xdr:col>
          <xdr:colOff>123825</xdr:colOff>
          <xdr:row>4</xdr:row>
          <xdr:rowOff>19685</xdr:rowOff>
        </xdr:to>
        <xdr:pic macro="">
          <xdr:nvPicPr>
            <xdr:cNvPr id="15" name="図 7"/>
            <xdr:cNvPicPr>
              <a:picLocks noChangeAspect="1" noChangeArrowheads="1"/>
              <a:extLst>
                <a:ext uri="{84589F7E-364E-4C9E-8A38-B11213B215E9}">
                  <a14:cameraTool cellRange="汲取槽" spid="_x0000_s15919"/>
                </a:ext>
              </a:extLst>
            </xdr:cNvPicPr>
          </xdr:nvPicPr>
          <xdr:blipFill>
            <a:blip xmlns:r="http://schemas.openxmlformats.org/officeDocument/2006/relationships" r:embed="rId4"/>
            <a:stretch>
              <a:fillRect/>
            </a:stretch>
          </xdr:blipFill>
          <xdr:spPr>
            <a:xfrm>
              <a:off x="6010275" y="483870"/>
              <a:ext cx="685800" cy="3435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619125</xdr:colOff>
          <xdr:row>4</xdr:row>
          <xdr:rowOff>19685</xdr:rowOff>
        </xdr:from>
        <xdr:to xmlns:xdr="http://schemas.openxmlformats.org/drawingml/2006/spreadsheetDrawing">
          <xdr:col>10</xdr:col>
          <xdr:colOff>136525</xdr:colOff>
          <xdr:row>5</xdr:row>
          <xdr:rowOff>22860</xdr:rowOff>
        </xdr:to>
        <xdr:pic macro="">
          <xdr:nvPicPr>
            <xdr:cNvPr id="17" name="図 5"/>
            <xdr:cNvPicPr>
              <a:picLocks noChangeArrowheads="1"/>
              <a:extLst>
                <a:ext uri="{84589F7E-364E-4C9E-8A38-B11213B215E9}">
                  <a14:cameraTool cellRange="増改築有り" spid="_x0000_s15920"/>
                </a:ext>
              </a:extLst>
            </xdr:cNvPicPr>
          </xdr:nvPicPr>
          <xdr:blipFill>
            <a:blip xmlns:r="http://schemas.openxmlformats.org/officeDocument/2006/relationships" r:embed="rId5"/>
            <a:stretch>
              <a:fillRect/>
            </a:stretch>
          </xdr:blipFill>
          <xdr:spPr>
            <a:xfrm>
              <a:off x="6276975" y="827405"/>
              <a:ext cx="431800" cy="193675"/>
            </a:xfrm>
            <a:prstGeom prst="rect">
              <a:avLst/>
            </a:prstGeom>
            <a:noFill/>
            <a:ln>
              <a:noFill/>
            </a:ln>
          </xdr:spPr>
        </xdr:pic>
        <xdr:clientData/>
      </xdr:twoCellAnchor>
    </mc:Choice>
    <mc:Fallback/>
  </mc:AlternateContent>
  <xdr:twoCellAnchor>
    <xdr:from xmlns:xdr="http://schemas.openxmlformats.org/drawingml/2006/spreadsheetDrawing">
      <xdr:col>17</xdr:col>
      <xdr:colOff>152400</xdr:colOff>
      <xdr:row>3</xdr:row>
      <xdr:rowOff>0</xdr:rowOff>
    </xdr:from>
    <xdr:to xmlns:xdr="http://schemas.openxmlformats.org/drawingml/2006/spreadsheetDrawing">
      <xdr:col>17</xdr:col>
      <xdr:colOff>657225</xdr:colOff>
      <xdr:row>3</xdr:row>
      <xdr:rowOff>172085</xdr:rowOff>
    </xdr:to>
    <xdr:sp macro="" textlink="">
      <xdr:nvSpPr>
        <xdr:cNvPr id="25" name="円/楕円 24"/>
        <xdr:cNvSpPr/>
      </xdr:nvSpPr>
      <xdr:spPr>
        <a:xfrm>
          <a:off x="12058650" y="617220"/>
          <a:ext cx="504825" cy="1720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184785</xdr:colOff>
          <xdr:row>4</xdr:row>
          <xdr:rowOff>28575</xdr:rowOff>
        </xdr:from>
        <xdr:to xmlns:xdr="http://schemas.openxmlformats.org/drawingml/2006/spreadsheetDrawing">
          <xdr:col>9</xdr:col>
          <xdr:colOff>690245</xdr:colOff>
          <xdr:row>5</xdr:row>
          <xdr:rowOff>17780</xdr:rowOff>
        </xdr:to>
        <xdr:pic macro="">
          <xdr:nvPicPr>
            <xdr:cNvPr id="26" name="図 25"/>
            <xdr:cNvPicPr>
              <a:picLocks noChangeArrowheads="1"/>
              <a:extLst>
                <a:ext uri="{84589F7E-364E-4C9E-8A38-B11213B215E9}">
                  <a14:cameraTool cellRange="図形" spid="_x0000_s15922"/>
                </a:ext>
              </a:extLst>
            </xdr:cNvPicPr>
          </xdr:nvPicPr>
          <xdr:blipFill>
            <a:blip xmlns:r="http://schemas.openxmlformats.org/officeDocument/2006/relationships" r:embed="rId6"/>
            <a:stretch>
              <a:fillRect/>
            </a:stretch>
          </xdr:blipFill>
          <xdr:spPr>
            <a:xfrm>
              <a:off x="5842635" y="836295"/>
              <a:ext cx="505460" cy="179705"/>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79</xdr:col>
      <xdr:colOff>161925</xdr:colOff>
      <xdr:row>26</xdr:row>
      <xdr:rowOff>172085</xdr:rowOff>
    </xdr:from>
    <xdr:to xmlns:xdr="http://schemas.openxmlformats.org/drawingml/2006/spreadsheetDrawing">
      <xdr:col>79</xdr:col>
      <xdr:colOff>666750</xdr:colOff>
      <xdr:row>26</xdr:row>
      <xdr:rowOff>341630</xdr:rowOff>
    </xdr:to>
    <xdr:sp macro="" textlink="">
      <xdr:nvSpPr>
        <xdr:cNvPr id="6" name="円/楕円 5"/>
        <xdr:cNvSpPr/>
      </xdr:nvSpPr>
      <xdr:spPr>
        <a:xfrm>
          <a:off x="15916275" y="5681345"/>
          <a:ext cx="504825" cy="1695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en-US" sz="1100"/>
            <a:t> </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152400</xdr:colOff>
          <xdr:row>26</xdr:row>
          <xdr:rowOff>123825</xdr:rowOff>
        </xdr:from>
        <xdr:to xmlns:xdr="http://schemas.openxmlformats.org/drawingml/2006/spreadsheetDrawing">
          <xdr:col>25</xdr:col>
          <xdr:colOff>85725</xdr:colOff>
          <xdr:row>27</xdr:row>
          <xdr:rowOff>27940</xdr:rowOff>
        </xdr:to>
        <xdr:pic macro="">
          <xdr:nvPicPr>
            <xdr:cNvPr id="22212" name="図 4"/>
            <xdr:cNvPicPr>
              <a:picLocks noChangeAspect="1" noChangeArrowheads="1"/>
              <a:extLst>
                <a:ext uri="{84589F7E-364E-4C9E-8A38-B11213B215E9}">
                  <a14:cameraTool cellRange="単独槽" spid="_x0000_s142457"/>
                </a:ext>
              </a:extLst>
            </xdr:cNvPicPr>
          </xdr:nvPicPr>
          <xdr:blipFill>
            <a:blip xmlns:r="http://schemas.openxmlformats.org/officeDocument/2006/relationships" r:embed="rId1"/>
            <a:srcRect t="30202"/>
            <a:stretch>
              <a:fillRect/>
            </a:stretch>
          </xdr:blipFill>
          <xdr:spPr>
            <a:xfrm>
              <a:off x="4152900" y="56330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95250</xdr:colOff>
          <xdr:row>26</xdr:row>
          <xdr:rowOff>123825</xdr:rowOff>
        </xdr:from>
        <xdr:to xmlns:xdr="http://schemas.openxmlformats.org/drawingml/2006/spreadsheetDrawing">
          <xdr:col>28</xdr:col>
          <xdr:colOff>28575</xdr:colOff>
          <xdr:row>27</xdr:row>
          <xdr:rowOff>27940</xdr:rowOff>
        </xdr:to>
        <xdr:pic macro="">
          <xdr:nvPicPr>
            <xdr:cNvPr id="22213" name="図 4"/>
            <xdr:cNvPicPr>
              <a:picLocks noChangeAspect="1" noChangeArrowheads="1"/>
              <a:extLst>
                <a:ext uri="{84589F7E-364E-4C9E-8A38-B11213B215E9}">
                  <a14:cameraTool cellRange="汲取槽" spid="_x0000_s142458"/>
                </a:ext>
              </a:extLst>
            </xdr:cNvPicPr>
          </xdr:nvPicPr>
          <xdr:blipFill>
            <a:blip xmlns:r="http://schemas.openxmlformats.org/officeDocument/2006/relationships" r:embed="rId2"/>
            <a:srcRect t="30202"/>
            <a:stretch>
              <a:fillRect/>
            </a:stretch>
          </xdr:blipFill>
          <xdr:spPr>
            <a:xfrm>
              <a:off x="4667250" y="5633085"/>
              <a:ext cx="695325" cy="247015"/>
            </a:xfrm>
            <a:prstGeom prst="rect">
              <a:avLst/>
            </a:prstGeom>
            <a:noFill/>
            <a:ln>
              <a:noFill/>
            </a:ln>
          </xdr:spPr>
        </xdr:pic>
        <xdr:clientData/>
      </xdr:twoCellAnchor>
    </mc:Choice>
    <mc:Fallback/>
  </mc:AlternateContent>
  <xdr:twoCellAnchor>
    <xdr:from xmlns:xdr="http://schemas.openxmlformats.org/drawingml/2006/spreadsheetDrawing">
      <xdr:col>79</xdr:col>
      <xdr:colOff>295275</xdr:colOff>
      <xdr:row>28</xdr:row>
      <xdr:rowOff>38100</xdr:rowOff>
    </xdr:from>
    <xdr:to xmlns:xdr="http://schemas.openxmlformats.org/drawingml/2006/spreadsheetDrawing">
      <xdr:col>79</xdr:col>
      <xdr:colOff>438150</xdr:colOff>
      <xdr:row>28</xdr:row>
      <xdr:rowOff>180975</xdr:rowOff>
    </xdr:to>
    <xdr:sp macro="" textlink="">
      <xdr:nvSpPr>
        <xdr:cNvPr id="2" name="円/楕円 1"/>
        <xdr:cNvSpPr/>
      </xdr:nvSpPr>
      <xdr:spPr>
        <a:xfrm>
          <a:off x="16049625" y="6233160"/>
          <a:ext cx="142875" cy="1428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180975</xdr:colOff>
          <xdr:row>28</xdr:row>
          <xdr:rowOff>10160</xdr:rowOff>
        </xdr:from>
        <xdr:to xmlns:xdr="http://schemas.openxmlformats.org/drawingml/2006/spreadsheetDrawing">
          <xdr:col>12</xdr:col>
          <xdr:colOff>47625</xdr:colOff>
          <xdr:row>28</xdr:row>
          <xdr:rowOff>199390</xdr:rowOff>
        </xdr:to>
        <xdr:pic macro="">
          <xdr:nvPicPr>
            <xdr:cNvPr id="22215" name="図 8"/>
            <xdr:cNvPicPr>
              <a:picLocks noChangeAspect="1" noChangeArrowheads="1"/>
              <a:extLst>
                <a:ext uri="{84589F7E-364E-4C9E-8A38-B11213B215E9}">
                  <a14:cameraTool cellRange="本人" spid="_x0000_s142460"/>
                </a:ext>
              </a:extLst>
            </xdr:cNvPicPr>
          </xdr:nvPicPr>
          <xdr:blipFill>
            <a:blip xmlns:r="http://schemas.openxmlformats.org/officeDocument/2006/relationships" r:embed="rId3"/>
            <a:srcRect l="35828" r="28346" b="12625"/>
            <a:stretch>
              <a:fillRect/>
            </a:stretch>
          </xdr:blipFill>
          <xdr:spPr>
            <a:xfrm>
              <a:off x="2085975" y="6205220"/>
              <a:ext cx="247650" cy="18923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171450</xdr:colOff>
          <xdr:row>28</xdr:row>
          <xdr:rowOff>19050</xdr:rowOff>
        </xdr:from>
        <xdr:to xmlns:xdr="http://schemas.openxmlformats.org/drawingml/2006/spreadsheetDrawing">
          <xdr:col>18</xdr:col>
          <xdr:colOff>38100</xdr:colOff>
          <xdr:row>29</xdr:row>
          <xdr:rowOff>0</xdr:rowOff>
        </xdr:to>
        <xdr:pic macro="">
          <xdr:nvPicPr>
            <xdr:cNvPr id="22216" name="図 9"/>
            <xdr:cNvPicPr>
              <a:picLocks noChangeAspect="1" noChangeArrowheads="1"/>
              <a:extLst>
                <a:ext uri="{84589F7E-364E-4C9E-8A38-B11213B215E9}">
                  <a14:cameraTool cellRange="共有" spid="_x0000_s142461"/>
                </a:ext>
              </a:extLst>
            </xdr:cNvPicPr>
          </xdr:nvPicPr>
          <xdr:blipFill>
            <a:blip xmlns:r="http://schemas.openxmlformats.org/officeDocument/2006/relationships" r:embed="rId4"/>
            <a:srcRect l="35828" r="28346" b="12625"/>
            <a:stretch>
              <a:fillRect/>
            </a:stretch>
          </xdr:blipFill>
          <xdr:spPr>
            <a:xfrm>
              <a:off x="3219450" y="6214110"/>
              <a:ext cx="247650" cy="1905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180975</xdr:colOff>
          <xdr:row>29</xdr:row>
          <xdr:rowOff>18415</xdr:rowOff>
        </xdr:from>
        <xdr:to xmlns:xdr="http://schemas.openxmlformats.org/drawingml/2006/spreadsheetDrawing">
          <xdr:col>12</xdr:col>
          <xdr:colOff>47625</xdr:colOff>
          <xdr:row>29</xdr:row>
          <xdr:rowOff>208915</xdr:rowOff>
        </xdr:to>
        <xdr:pic macro="">
          <xdr:nvPicPr>
            <xdr:cNvPr id="22217" name="図 11"/>
            <xdr:cNvPicPr>
              <a:picLocks noChangeAspect="1" noChangeArrowheads="1"/>
              <a:extLst>
                <a:ext uri="{84589F7E-364E-4C9E-8A38-B11213B215E9}">
                  <a14:cameraTool cellRange="一般" spid="_x0000_s142462"/>
                </a:ext>
              </a:extLst>
            </xdr:cNvPicPr>
          </xdr:nvPicPr>
          <xdr:blipFill>
            <a:blip xmlns:r="http://schemas.openxmlformats.org/officeDocument/2006/relationships" r:embed="rId5"/>
            <a:srcRect l="35828" r="28346" b="12625"/>
            <a:stretch>
              <a:fillRect/>
            </a:stretch>
          </xdr:blipFill>
          <xdr:spPr>
            <a:xfrm>
              <a:off x="2085975" y="6423025"/>
              <a:ext cx="247650" cy="1905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171450</xdr:colOff>
          <xdr:row>30</xdr:row>
          <xdr:rowOff>29210</xdr:rowOff>
        </xdr:from>
        <xdr:to xmlns:xdr="http://schemas.openxmlformats.org/drawingml/2006/spreadsheetDrawing">
          <xdr:col>12</xdr:col>
          <xdr:colOff>38100</xdr:colOff>
          <xdr:row>30</xdr:row>
          <xdr:rowOff>219710</xdr:rowOff>
        </xdr:to>
        <xdr:pic macro="">
          <xdr:nvPicPr>
            <xdr:cNvPr id="22218" name="図 12"/>
            <xdr:cNvPicPr>
              <a:picLocks noChangeAspect="1" noChangeArrowheads="1"/>
              <a:extLst>
                <a:ext uri="{84589F7E-364E-4C9E-8A38-B11213B215E9}">
                  <a14:cameraTool cellRange="併用" spid="_x0000_s142463"/>
                </a:ext>
              </a:extLst>
            </xdr:cNvPicPr>
          </xdr:nvPicPr>
          <xdr:blipFill>
            <a:blip xmlns:r="http://schemas.openxmlformats.org/officeDocument/2006/relationships" r:embed="rId5"/>
            <a:srcRect l="35828" r="28346" b="12625"/>
            <a:stretch>
              <a:fillRect/>
            </a:stretch>
          </xdr:blipFill>
          <xdr:spPr>
            <a:xfrm>
              <a:off x="2076450" y="6671945"/>
              <a:ext cx="247650" cy="190500"/>
            </a:xfrm>
            <a:prstGeom prst="rect">
              <a:avLst/>
            </a:prstGeom>
            <a:noFill/>
            <a:ln>
              <a:noFill/>
            </a:ln>
          </xdr:spPr>
        </xdr:pic>
        <xdr:clientData/>
      </xdr:twoCellAnchor>
    </mc:Choice>
    <mc:Fallback/>
  </mc:AlternateContent>
  <xdr:twoCellAnchor>
    <xdr:from xmlns:xdr="http://schemas.openxmlformats.org/drawingml/2006/spreadsheetDrawing">
      <xdr:col>56</xdr:col>
      <xdr:colOff>57150</xdr:colOff>
      <xdr:row>26</xdr:row>
      <xdr:rowOff>67310</xdr:rowOff>
    </xdr:from>
    <xdr:to xmlns:xdr="http://schemas.openxmlformats.org/drawingml/2006/spreadsheetDrawing">
      <xdr:col>56</xdr:col>
      <xdr:colOff>600075</xdr:colOff>
      <xdr:row>26</xdr:row>
      <xdr:rowOff>247650</xdr:rowOff>
    </xdr:to>
    <xdr:sp macro="" textlink="">
      <xdr:nvSpPr>
        <xdr:cNvPr id="3" name="円/楕円 2"/>
        <xdr:cNvSpPr/>
      </xdr:nvSpPr>
      <xdr:spPr>
        <a:xfrm>
          <a:off x="10382250" y="5576570"/>
          <a:ext cx="54292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57</xdr:col>
      <xdr:colOff>57150</xdr:colOff>
      <xdr:row>26</xdr:row>
      <xdr:rowOff>67310</xdr:rowOff>
    </xdr:from>
    <xdr:to xmlns:xdr="http://schemas.openxmlformats.org/drawingml/2006/spreadsheetDrawing">
      <xdr:col>57</xdr:col>
      <xdr:colOff>600075</xdr:colOff>
      <xdr:row>26</xdr:row>
      <xdr:rowOff>247650</xdr:rowOff>
    </xdr:to>
    <xdr:sp macro="" textlink="">
      <xdr:nvSpPr>
        <xdr:cNvPr id="11" name="円/楕円 10"/>
        <xdr:cNvSpPr/>
      </xdr:nvSpPr>
      <xdr:spPr>
        <a:xfrm>
          <a:off x="11039475" y="5576570"/>
          <a:ext cx="54292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47625</xdr:colOff>
          <xdr:row>25</xdr:row>
          <xdr:rowOff>342900</xdr:rowOff>
        </xdr:from>
        <xdr:to xmlns:xdr="http://schemas.openxmlformats.org/drawingml/2006/spreadsheetDrawing">
          <xdr:col>25</xdr:col>
          <xdr:colOff>142875</xdr:colOff>
          <xdr:row>26</xdr:row>
          <xdr:rowOff>305435</xdr:rowOff>
        </xdr:to>
        <xdr:pic macro="">
          <xdr:nvPicPr>
            <xdr:cNvPr id="13" name="図 12"/>
            <xdr:cNvPicPr>
              <a:picLocks noChangeAspect="1" noChangeArrowheads="1"/>
              <a:extLst>
                <a:ext uri="{84589F7E-364E-4C9E-8A38-B11213B215E9}">
                  <a14:cameraTool cellRange="撤去費３" spid="_x0000_s142466"/>
                </a:ext>
              </a:extLst>
            </xdr:cNvPicPr>
          </xdr:nvPicPr>
          <xdr:blipFill>
            <a:blip xmlns:r="http://schemas.openxmlformats.org/officeDocument/2006/relationships" r:embed="rId6"/>
            <a:stretch>
              <a:fillRect/>
            </a:stretch>
          </xdr:blipFill>
          <xdr:spPr>
            <a:xfrm>
              <a:off x="4238625" y="5461635"/>
              <a:ext cx="666750" cy="3530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85725</xdr:colOff>
          <xdr:row>25</xdr:row>
          <xdr:rowOff>342900</xdr:rowOff>
        </xdr:from>
        <xdr:to xmlns:xdr="http://schemas.openxmlformats.org/drawingml/2006/spreadsheetDrawing">
          <xdr:col>28</xdr:col>
          <xdr:colOff>180975</xdr:colOff>
          <xdr:row>26</xdr:row>
          <xdr:rowOff>305435</xdr:rowOff>
        </xdr:to>
        <xdr:pic macro="">
          <xdr:nvPicPr>
            <xdr:cNvPr id="14" name="図 13"/>
            <xdr:cNvPicPr>
              <a:picLocks noChangeAspect="1" noChangeArrowheads="1"/>
              <a:extLst>
                <a:ext uri="{84589F7E-364E-4C9E-8A38-B11213B215E9}">
                  <a14:cameraTool cellRange="転用費３" spid="_x0000_s142467"/>
                </a:ext>
              </a:extLst>
            </xdr:cNvPicPr>
          </xdr:nvPicPr>
          <xdr:blipFill>
            <a:blip xmlns:r="http://schemas.openxmlformats.org/officeDocument/2006/relationships" r:embed="rId7"/>
            <a:stretch>
              <a:fillRect/>
            </a:stretch>
          </xdr:blipFill>
          <xdr:spPr>
            <a:xfrm>
              <a:off x="4848225" y="5461635"/>
              <a:ext cx="666750" cy="353060"/>
            </a:xfrm>
            <a:prstGeom prst="rect">
              <a:avLst/>
            </a:prstGeom>
            <a:noFill/>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38</xdr:col>
      <xdr:colOff>85725</xdr:colOff>
      <xdr:row>20</xdr:row>
      <xdr:rowOff>47625</xdr:rowOff>
    </xdr:from>
    <xdr:to xmlns:xdr="http://schemas.openxmlformats.org/drawingml/2006/spreadsheetDrawing">
      <xdr:col>38</xdr:col>
      <xdr:colOff>314325</xdr:colOff>
      <xdr:row>20</xdr:row>
      <xdr:rowOff>276225</xdr:rowOff>
    </xdr:to>
    <xdr:sp macro="" textlink="">
      <xdr:nvSpPr>
        <xdr:cNvPr id="2" name="円/楕円 1"/>
        <xdr:cNvSpPr/>
      </xdr:nvSpPr>
      <xdr:spPr>
        <a:xfrm>
          <a:off x="7820025" y="6162675"/>
          <a:ext cx="228600"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20</xdr:row>
          <xdr:rowOff>9525</xdr:rowOff>
        </xdr:from>
        <xdr:to xmlns:xdr="http://schemas.openxmlformats.org/drawingml/2006/spreadsheetDrawing">
          <xdr:col>14</xdr:col>
          <xdr:colOff>47625</xdr:colOff>
          <xdr:row>21</xdr:row>
          <xdr:rowOff>19050</xdr:rowOff>
        </xdr:to>
        <xdr:pic macro="">
          <xdr:nvPicPr>
            <xdr:cNvPr id="3935" name="図 4"/>
            <xdr:cNvPicPr>
              <a:picLocks noChangeAspect="1" noChangeArrowheads="1"/>
              <a:extLst>
                <a:ext uri="{84589F7E-364E-4C9E-8A38-B11213B215E9}">
                  <a14:cameraTool cellRange="現金" spid="_x0000_s71299"/>
                </a:ext>
              </a:extLst>
            </xdr:cNvPicPr>
          </xdr:nvPicPr>
          <xdr:blipFill>
            <a:blip xmlns:r="http://schemas.openxmlformats.org/officeDocument/2006/relationships" r:embed="rId1"/>
            <a:stretch>
              <a:fillRect/>
            </a:stretch>
          </xdr:blipFill>
          <xdr:spPr>
            <a:xfrm>
              <a:off x="2019300" y="6124575"/>
              <a:ext cx="695325" cy="31432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104775</xdr:colOff>
          <xdr:row>20</xdr:row>
          <xdr:rowOff>9525</xdr:rowOff>
        </xdr:from>
        <xdr:to xmlns:xdr="http://schemas.openxmlformats.org/drawingml/2006/spreadsheetDrawing">
          <xdr:col>19</xdr:col>
          <xdr:colOff>38100</xdr:colOff>
          <xdr:row>21</xdr:row>
          <xdr:rowOff>19050</xdr:rowOff>
        </xdr:to>
        <xdr:pic macro="">
          <xdr:nvPicPr>
            <xdr:cNvPr id="3936" name="図 5"/>
            <xdr:cNvPicPr>
              <a:picLocks noChangeAspect="1" noChangeArrowheads="1"/>
              <a:extLst>
                <a:ext uri="{84589F7E-364E-4C9E-8A38-B11213B215E9}">
                  <a14:cameraTool cellRange="その他" spid="_x0000_s71300"/>
                </a:ext>
              </a:extLst>
            </xdr:cNvPicPr>
          </xdr:nvPicPr>
          <xdr:blipFill>
            <a:blip xmlns:r="http://schemas.openxmlformats.org/officeDocument/2006/relationships" r:embed="rId1"/>
            <a:stretch>
              <a:fillRect/>
            </a:stretch>
          </xdr:blipFill>
          <xdr:spPr>
            <a:xfrm>
              <a:off x="2962275" y="6124575"/>
              <a:ext cx="695325" cy="314325"/>
            </a:xfrm>
            <a:prstGeom prst="rect">
              <a:avLst/>
            </a:prstGeom>
            <a:noFill/>
            <a:ln>
              <a:noFill/>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152400</xdr:colOff>
          <xdr:row>24</xdr:row>
          <xdr:rowOff>123825</xdr:rowOff>
        </xdr:from>
        <xdr:to xmlns:xdr="http://schemas.openxmlformats.org/drawingml/2006/spreadsheetDrawing">
          <xdr:col>25</xdr:col>
          <xdr:colOff>85725</xdr:colOff>
          <xdr:row>25</xdr:row>
          <xdr:rowOff>27940</xdr:rowOff>
        </xdr:to>
        <xdr:pic macro="">
          <xdr:nvPicPr>
            <xdr:cNvPr id="10765" name="図 4"/>
            <xdr:cNvPicPr>
              <a:picLocks noChangeAspect="1" noChangeArrowheads="1"/>
              <a:extLst>
                <a:ext uri="{84589F7E-364E-4C9E-8A38-B11213B215E9}">
                  <a14:cameraTool cellRange="単独槽" spid="_x0000_s127333"/>
                </a:ext>
              </a:extLst>
            </xdr:cNvPicPr>
          </xdr:nvPicPr>
          <xdr:blipFill>
            <a:blip xmlns:r="http://schemas.openxmlformats.org/officeDocument/2006/relationships" r:embed="rId1"/>
            <a:srcRect t="30202"/>
            <a:stretch>
              <a:fillRect/>
            </a:stretch>
          </xdr:blipFill>
          <xdr:spPr>
            <a:xfrm>
              <a:off x="4152900" y="53663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104775</xdr:colOff>
          <xdr:row>24</xdr:row>
          <xdr:rowOff>123825</xdr:rowOff>
        </xdr:from>
        <xdr:to xmlns:xdr="http://schemas.openxmlformats.org/drawingml/2006/spreadsheetDrawing">
          <xdr:col>28</xdr:col>
          <xdr:colOff>38100</xdr:colOff>
          <xdr:row>25</xdr:row>
          <xdr:rowOff>27940</xdr:rowOff>
        </xdr:to>
        <xdr:pic macro="">
          <xdr:nvPicPr>
            <xdr:cNvPr id="10766" name="図 4"/>
            <xdr:cNvPicPr>
              <a:picLocks noChangeAspect="1" noChangeArrowheads="1"/>
              <a:extLst>
                <a:ext uri="{84589F7E-364E-4C9E-8A38-B11213B215E9}">
                  <a14:cameraTool cellRange="汲取槽" spid="_x0000_s127334"/>
                </a:ext>
              </a:extLst>
            </xdr:cNvPicPr>
          </xdr:nvPicPr>
          <xdr:blipFill>
            <a:blip xmlns:r="http://schemas.openxmlformats.org/officeDocument/2006/relationships" r:embed="rId2"/>
            <a:srcRect t="30202"/>
            <a:stretch>
              <a:fillRect/>
            </a:stretch>
          </xdr:blipFill>
          <xdr:spPr>
            <a:xfrm>
              <a:off x="4676775" y="53663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28575</xdr:colOff>
          <xdr:row>23</xdr:row>
          <xdr:rowOff>333375</xdr:rowOff>
        </xdr:from>
        <xdr:to xmlns:xdr="http://schemas.openxmlformats.org/drawingml/2006/spreadsheetDrawing">
          <xdr:col>25</xdr:col>
          <xdr:colOff>123825</xdr:colOff>
          <xdr:row>24</xdr:row>
          <xdr:rowOff>314960</xdr:rowOff>
        </xdr:to>
        <xdr:pic macro="">
          <xdr:nvPicPr>
            <xdr:cNvPr id="4" name="図 3"/>
            <xdr:cNvPicPr>
              <a:picLocks noChangeAspect="1" noChangeArrowheads="1"/>
              <a:extLst>
                <a:ext uri="{84589F7E-364E-4C9E-8A38-B11213B215E9}">
                  <a14:cameraTool cellRange="撤去費３" spid="_x0000_s127335"/>
                </a:ext>
              </a:extLst>
            </xdr:cNvPicPr>
          </xdr:nvPicPr>
          <xdr:blipFill>
            <a:blip xmlns:r="http://schemas.openxmlformats.org/officeDocument/2006/relationships" r:embed="rId3"/>
            <a:stretch>
              <a:fillRect/>
            </a:stretch>
          </xdr:blipFill>
          <xdr:spPr>
            <a:xfrm>
              <a:off x="4219575" y="5204460"/>
              <a:ext cx="666750" cy="3530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76200</xdr:colOff>
          <xdr:row>23</xdr:row>
          <xdr:rowOff>333375</xdr:rowOff>
        </xdr:from>
        <xdr:to xmlns:xdr="http://schemas.openxmlformats.org/drawingml/2006/spreadsheetDrawing">
          <xdr:col>28</xdr:col>
          <xdr:colOff>171450</xdr:colOff>
          <xdr:row>24</xdr:row>
          <xdr:rowOff>314960</xdr:rowOff>
        </xdr:to>
        <xdr:pic macro="">
          <xdr:nvPicPr>
            <xdr:cNvPr id="5" name="図 4"/>
            <xdr:cNvPicPr>
              <a:picLocks noChangeAspect="1" noChangeArrowheads="1"/>
              <a:extLst>
                <a:ext uri="{84589F7E-364E-4C9E-8A38-B11213B215E9}">
                  <a14:cameraTool cellRange="転用費３" spid="_x0000_s127336"/>
                </a:ext>
              </a:extLst>
            </xdr:cNvPicPr>
          </xdr:nvPicPr>
          <xdr:blipFill>
            <a:blip xmlns:r="http://schemas.openxmlformats.org/officeDocument/2006/relationships" r:embed="rId4"/>
            <a:stretch>
              <a:fillRect/>
            </a:stretch>
          </xdr:blipFill>
          <xdr:spPr>
            <a:xfrm>
              <a:off x="4838700" y="5204460"/>
              <a:ext cx="666750" cy="353060"/>
            </a:xfrm>
            <a:prstGeom prst="rect">
              <a:avLst/>
            </a:prstGeom>
            <a:noFill/>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46</xdr:col>
      <xdr:colOff>304800</xdr:colOff>
      <xdr:row>16</xdr:row>
      <xdr:rowOff>143510</xdr:rowOff>
    </xdr:from>
    <xdr:to xmlns:xdr="http://schemas.openxmlformats.org/drawingml/2006/spreadsheetDrawing">
      <xdr:col>50</xdr:col>
      <xdr:colOff>441325</xdr:colOff>
      <xdr:row>22</xdr:row>
      <xdr:rowOff>149225</xdr:rowOff>
    </xdr:to>
    <xdr:pic macro="">
      <xdr:nvPicPr>
        <xdr:cNvPr id="8" name="図 7"/>
        <xdr:cNvPicPr>
          <a:picLocks noChangeAspect="1" noChangeArrowheads="1"/>
        </xdr:cNvPicPr>
      </xdr:nvPicPr>
      <xdr:blipFill>
        <a:blip xmlns:r="http://schemas.openxmlformats.org/officeDocument/2006/relationships" r:embed="rId1"/>
        <a:stretch>
          <a:fillRect/>
        </a:stretch>
      </xdr:blipFill>
      <xdr:spPr>
        <a:xfrm>
          <a:off x="8915400" y="2886710"/>
          <a:ext cx="2879725" cy="843915"/>
        </a:xfrm>
        <a:prstGeom prst="rect">
          <a:avLst/>
        </a:prstGeom>
        <a:noFill/>
        <a:ln>
          <a:solidFill>
            <a:schemeClr val="tx1"/>
          </a:solidFill>
        </a:ln>
      </xdr:spPr>
    </xdr:pic>
    <xdr:clientData/>
  </xdr:twoCellAnchor>
  <xdr:twoCellAnchor editAs="oneCell">
    <xdr:from xmlns:xdr="http://schemas.openxmlformats.org/drawingml/2006/spreadsheetDrawing">
      <xdr:col>46</xdr:col>
      <xdr:colOff>304800</xdr:colOff>
      <xdr:row>65</xdr:row>
      <xdr:rowOff>28575</xdr:rowOff>
    </xdr:from>
    <xdr:to xmlns:xdr="http://schemas.openxmlformats.org/drawingml/2006/spreadsheetDrawing">
      <xdr:col>50</xdr:col>
      <xdr:colOff>441325</xdr:colOff>
      <xdr:row>70</xdr:row>
      <xdr:rowOff>111125</xdr:rowOff>
    </xdr:to>
    <xdr:pic macro="">
      <xdr:nvPicPr>
        <xdr:cNvPr id="3" name="図 2"/>
        <xdr:cNvPicPr>
          <a:picLocks noChangeAspect="1" noChangeArrowheads="1"/>
        </xdr:cNvPicPr>
      </xdr:nvPicPr>
      <xdr:blipFill>
        <a:blip xmlns:r="http://schemas.openxmlformats.org/officeDocument/2006/relationships" r:embed="rId1"/>
        <a:stretch>
          <a:fillRect/>
        </a:stretch>
      </xdr:blipFill>
      <xdr:spPr>
        <a:xfrm>
          <a:off x="8915400" y="10696575"/>
          <a:ext cx="2879725" cy="844550"/>
        </a:xfrm>
        <a:prstGeom prst="rect">
          <a:avLst/>
        </a:prstGeom>
        <a:noFill/>
        <a:ln>
          <a:solidFill>
            <a:schemeClr val="tx1"/>
          </a:solid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21</xdr:col>
      <xdr:colOff>104775</xdr:colOff>
      <xdr:row>27</xdr:row>
      <xdr:rowOff>27940</xdr:rowOff>
    </xdr:from>
    <xdr:to xmlns:xdr="http://schemas.openxmlformats.org/drawingml/2006/spreadsheetDrawing">
      <xdr:col>21</xdr:col>
      <xdr:colOff>172720</xdr:colOff>
      <xdr:row>28</xdr:row>
      <xdr:rowOff>400050</xdr:rowOff>
    </xdr:to>
    <xdr:sp macro="" textlink="">
      <xdr:nvSpPr>
        <xdr:cNvPr id="4" name="左大かっこ 3"/>
        <xdr:cNvSpPr/>
      </xdr:nvSpPr>
      <xdr:spPr>
        <a:xfrm>
          <a:off x="4105275" y="6666865"/>
          <a:ext cx="67945" cy="817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36</xdr:col>
      <xdr:colOff>52070</xdr:colOff>
      <xdr:row>27</xdr:row>
      <xdr:rowOff>27940</xdr:rowOff>
    </xdr:from>
    <xdr:to xmlns:xdr="http://schemas.openxmlformats.org/drawingml/2006/spreadsheetDrawing">
      <xdr:col>36</xdr:col>
      <xdr:colOff>120015</xdr:colOff>
      <xdr:row>28</xdr:row>
      <xdr:rowOff>400050</xdr:rowOff>
    </xdr:to>
    <xdr:sp macro="" textlink="">
      <xdr:nvSpPr>
        <xdr:cNvPr id="5" name="左大かっこ 4"/>
        <xdr:cNvSpPr/>
      </xdr:nvSpPr>
      <xdr:spPr>
        <a:xfrm flipH="1">
          <a:off x="6910070" y="6666865"/>
          <a:ext cx="67945" cy="817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152400</xdr:colOff>
      <xdr:row>24</xdr:row>
      <xdr:rowOff>104775</xdr:rowOff>
    </xdr:from>
    <xdr:to xmlns:xdr="http://schemas.openxmlformats.org/drawingml/2006/spreadsheetDrawing">
      <xdr:col>15</xdr:col>
      <xdr:colOff>19050</xdr:colOff>
      <xdr:row>24</xdr:row>
      <xdr:rowOff>353060</xdr:rowOff>
    </xdr:to>
    <xdr:sp macro="" textlink="">
      <xdr:nvSpPr>
        <xdr:cNvPr id="2" name="円/楕円 1"/>
        <xdr:cNvSpPr/>
      </xdr:nvSpPr>
      <xdr:spPr>
        <a:xfrm>
          <a:off x="2628900" y="5406390"/>
          <a:ext cx="247650" cy="2482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161925</xdr:colOff>
      <xdr:row>26</xdr:row>
      <xdr:rowOff>104775</xdr:rowOff>
    </xdr:from>
    <xdr:to xmlns:xdr="http://schemas.openxmlformats.org/drawingml/2006/spreadsheetDrawing">
      <xdr:col>15</xdr:col>
      <xdr:colOff>28575</xdr:colOff>
      <xdr:row>26</xdr:row>
      <xdr:rowOff>353060</xdr:rowOff>
    </xdr:to>
    <xdr:sp macro="" textlink="">
      <xdr:nvSpPr>
        <xdr:cNvPr id="6" name="円/楕円 5"/>
        <xdr:cNvSpPr/>
      </xdr:nvSpPr>
      <xdr:spPr>
        <a:xfrm>
          <a:off x="2638425" y="6297930"/>
          <a:ext cx="247650" cy="2482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40</xdr:col>
      <xdr:colOff>38100</xdr:colOff>
      <xdr:row>15</xdr:row>
      <xdr:rowOff>86360</xdr:rowOff>
    </xdr:from>
    <xdr:to xmlns:xdr="http://schemas.openxmlformats.org/drawingml/2006/spreadsheetDrawing">
      <xdr:col>55</xdr:col>
      <xdr:colOff>60325</xdr:colOff>
      <xdr:row>20</xdr:row>
      <xdr:rowOff>6350</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7620000" y="3039110"/>
          <a:ext cx="2879725" cy="843915"/>
        </a:xfrm>
        <a:prstGeom prst="rect">
          <a:avLst/>
        </a:prstGeom>
        <a:noFill/>
        <a:ln>
          <a:solidFill>
            <a:schemeClr val="tx1"/>
          </a:solidFill>
        </a:ln>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152400</xdr:colOff>
          <xdr:row>8</xdr:row>
          <xdr:rowOff>151765</xdr:rowOff>
        </xdr:from>
        <xdr:to xmlns:xdr="http://schemas.openxmlformats.org/drawingml/2006/spreadsheetDrawing">
          <xdr:col>41</xdr:col>
          <xdr:colOff>161925</xdr:colOff>
          <xdr:row>10</xdr:row>
          <xdr:rowOff>76200</xdr:rowOff>
        </xdr:to>
        <xdr:sp textlink="">
          <xdr:nvSpPr>
            <xdr:cNvPr id="82945" name="チェック 1" hidden="1">
              <a:extLst>
                <a:ext uri="{63B3BB69-23CF-44E3-9099-C40C66FF867C}">
                  <a14:compatExt spid="_x0000_s82945"/>
                </a:ext>
              </a:extLst>
            </xdr:cNvPr>
            <xdr:cNvSpPr>
              <a:spLocks noRot="1" noChangeShapeType="1"/>
            </xdr:cNvSpPr>
          </xdr:nvSpPr>
          <xdr:spPr>
            <a:xfrm>
              <a:off x="7391400" y="1637665"/>
              <a:ext cx="523875" cy="41973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8.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 Id="rId3" Type="http://schemas.openxmlformats.org/officeDocument/2006/relationships/vmlDrawing" Target="../drawings/vmlDrawing6.vml" /><Relationship Id="rId4" Type="http://schemas.openxmlformats.org/officeDocument/2006/relationships/ctrlProp" Target="../ctrlProps/ctrlProp2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 Id="rId3" Type="http://schemas.openxmlformats.org/officeDocument/2006/relationships/vmlDrawing" Target="../drawings/vmlDrawing7.vml" /><Relationship Id="rId4" Type="http://schemas.openxmlformats.org/officeDocument/2006/relationships/ctrlProp" Target="../ctrlProps/ctrlProp2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4.v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 Id="rId3" Type="http://schemas.openxmlformats.org/officeDocument/2006/relationships/vmlDrawing" Target="../drawings/vmlDrawing5.v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tabColor indexed="10"/>
    <pageSetUpPr fitToPage="1"/>
  </sheetPr>
  <dimension ref="A1:U54"/>
  <sheetViews>
    <sheetView zoomScaleSheetLayoutView="100" workbookViewId="0">
      <selection sqref="A1:C1"/>
    </sheetView>
  </sheetViews>
  <sheetFormatPr defaultRowHeight="15.75"/>
  <cols>
    <col min="1" max="1" width="9.5" style="1" bestFit="1" customWidth="1"/>
    <col min="2" max="2" width="2.875" style="1" bestFit="1" customWidth="1"/>
    <col min="3" max="3" width="22.75" style="1" bestFit="1" customWidth="1"/>
    <col min="4" max="4" width="7.5" style="1" customWidth="1"/>
    <col min="5" max="5" width="10.375" style="1" customWidth="1"/>
    <col min="6" max="6" width="7.625" style="1" customWidth="1"/>
    <col min="7" max="7" width="9" style="1" customWidth="1"/>
    <col min="8" max="8" width="4.625" style="1" customWidth="1"/>
    <col min="9" max="9" width="9" style="1" customWidth="1"/>
    <col min="10" max="10" width="3.875" style="1" customWidth="1"/>
    <col min="11" max="12" width="9" style="1" hidden="1" customWidth="1"/>
    <col min="13" max="13" width="9" style="1" customWidth="1"/>
    <col min="14" max="14" width="7.5" style="1" customWidth="1"/>
    <col min="15" max="15" width="9.25" style="1" customWidth="1"/>
    <col min="16" max="16" width="5.625" style="1" customWidth="1"/>
    <col min="17" max="17" width="7.5" style="1" bestFit="1" customWidth="1"/>
    <col min="18" max="18" width="5.625" style="1" customWidth="1"/>
    <col min="19" max="19" width="3.5" style="1" bestFit="1" customWidth="1"/>
    <col min="20" max="20" width="17.25" style="1" bestFit="1" customWidth="1"/>
    <col min="21" max="16384" width="9" style="1" customWidth="1"/>
  </cols>
  <sheetData>
    <row r="1" spans="1:21">
      <c r="A1" s="2" t="s">
        <v>8</v>
      </c>
      <c r="B1" s="2"/>
      <c r="C1" s="2"/>
      <c r="D1" s="39" t="s">
        <v>631</v>
      </c>
      <c r="E1" s="53"/>
      <c r="F1" s="53"/>
      <c r="G1" s="2" t="s">
        <v>211</v>
      </c>
      <c r="H1" s="2"/>
      <c r="I1" s="69" t="s">
        <v>695</v>
      </c>
      <c r="J1" s="96" t="s">
        <v>98</v>
      </c>
      <c r="M1" s="14"/>
      <c r="N1" s="14"/>
      <c r="O1" s="14"/>
      <c r="P1" s="14"/>
      <c r="Q1" s="14"/>
      <c r="R1" s="14"/>
      <c r="S1" s="14"/>
      <c r="T1" s="14"/>
      <c r="U1" s="14"/>
    </row>
    <row r="2" spans="1:21">
      <c r="A2" s="3" t="s">
        <v>76</v>
      </c>
      <c r="B2" s="15" t="s">
        <v>483</v>
      </c>
      <c r="C2" s="26"/>
      <c r="D2" s="40" t="s">
        <v>569</v>
      </c>
      <c r="E2" s="54"/>
      <c r="F2" s="70" t="s">
        <v>540</v>
      </c>
      <c r="G2" s="70"/>
      <c r="H2" s="70"/>
      <c r="I2" s="77" t="s">
        <v>277</v>
      </c>
      <c r="J2" s="97"/>
      <c r="K2" s="1" t="str">
        <f>IF(I2="新築","yes2","no2")</f>
        <v>no2</v>
      </c>
      <c r="L2" s="1" t="str">
        <f>IF(I2="転換","yes2","no2")</f>
        <v>no2</v>
      </c>
      <c r="M2" s="110" t="str">
        <f>IF(AND(K2="yes2",L36=0,D2="甲種地域"),"→選択→","")</f>
        <v/>
      </c>
      <c r="N2" s="2" t="s">
        <v>502</v>
      </c>
      <c r="O2" s="2"/>
      <c r="P2" s="2"/>
      <c r="Q2" s="2"/>
      <c r="R2" s="2"/>
      <c r="S2" s="2"/>
      <c r="T2" s="2"/>
      <c r="U2" s="14"/>
    </row>
    <row r="3" spans="1:21">
      <c r="A3" s="2"/>
      <c r="B3" s="16" t="s">
        <v>362</v>
      </c>
      <c r="C3" s="27"/>
      <c r="D3" s="41"/>
      <c r="E3" s="55"/>
      <c r="F3" s="55"/>
      <c r="G3" s="55"/>
      <c r="H3" s="55"/>
      <c r="I3" s="55"/>
      <c r="J3" s="72"/>
      <c r="M3" s="14"/>
      <c r="N3" s="111"/>
      <c r="O3" s="127" t="s">
        <v>113</v>
      </c>
      <c r="P3" s="127"/>
      <c r="Q3" s="127"/>
      <c r="R3" s="127"/>
      <c r="S3" s="127"/>
      <c r="T3" s="146"/>
      <c r="U3" s="14"/>
    </row>
    <row r="4" spans="1:21">
      <c r="A4" s="2"/>
      <c r="B4" s="16" t="s">
        <v>127</v>
      </c>
      <c r="C4" s="27"/>
      <c r="D4" s="41"/>
      <c r="E4" s="55"/>
      <c r="F4" s="55"/>
      <c r="G4" s="55"/>
      <c r="H4" s="55"/>
      <c r="I4" s="55"/>
      <c r="J4" s="72"/>
      <c r="M4" s="14"/>
      <c r="N4" s="112"/>
      <c r="O4" s="128" t="s">
        <v>159</v>
      </c>
      <c r="P4" s="128"/>
      <c r="Q4" s="128"/>
      <c r="R4" s="128"/>
      <c r="S4" s="128"/>
      <c r="T4" s="147"/>
      <c r="U4" s="14"/>
    </row>
    <row r="5" spans="1:21">
      <c r="A5" s="2"/>
      <c r="B5" s="16" t="s">
        <v>466</v>
      </c>
      <c r="C5" s="27"/>
      <c r="D5" s="41"/>
      <c r="E5" s="55"/>
      <c r="F5" s="55"/>
      <c r="G5" s="55"/>
      <c r="H5" s="55"/>
      <c r="I5" s="55"/>
      <c r="J5" s="72"/>
      <c r="M5" s="14"/>
      <c r="N5" s="112"/>
      <c r="O5" s="128" t="s">
        <v>570</v>
      </c>
      <c r="P5" s="128"/>
      <c r="Q5" s="128"/>
      <c r="R5" s="128"/>
      <c r="S5" s="128"/>
      <c r="T5" s="147"/>
      <c r="U5" s="14"/>
    </row>
    <row r="6" spans="1:21">
      <c r="A6" s="2"/>
      <c r="B6" s="16" t="s">
        <v>77</v>
      </c>
      <c r="C6" s="27"/>
      <c r="D6" s="41"/>
      <c r="E6" s="55"/>
      <c r="F6" s="55"/>
      <c r="G6" s="55"/>
      <c r="H6" s="55"/>
      <c r="I6" s="55"/>
      <c r="J6" s="72"/>
      <c r="M6" s="14"/>
      <c r="N6" s="112"/>
      <c r="O6" s="128" t="s">
        <v>380</v>
      </c>
      <c r="P6" s="128"/>
      <c r="Q6" s="128"/>
      <c r="R6" s="128"/>
      <c r="S6" s="128"/>
      <c r="T6" s="147"/>
      <c r="U6" s="14"/>
    </row>
    <row r="7" spans="1:21">
      <c r="A7" s="3" t="s">
        <v>414</v>
      </c>
      <c r="B7" s="16" t="s">
        <v>39</v>
      </c>
      <c r="C7" s="27"/>
      <c r="D7" s="42"/>
      <c r="E7" s="56"/>
      <c r="F7" s="56"/>
      <c r="G7" s="56"/>
      <c r="H7" s="56"/>
      <c r="I7" s="56"/>
      <c r="J7" s="98"/>
      <c r="M7" s="14"/>
      <c r="N7" s="112"/>
      <c r="O7" s="128" t="s">
        <v>571</v>
      </c>
      <c r="P7" s="128"/>
      <c r="Q7" s="128"/>
      <c r="R7" s="128"/>
      <c r="S7" s="128"/>
      <c r="T7" s="147"/>
      <c r="U7" s="14"/>
    </row>
    <row r="8" spans="1:21">
      <c r="A8" s="2"/>
      <c r="B8" s="16" t="s">
        <v>2</v>
      </c>
      <c r="C8" s="27"/>
      <c r="D8" s="41"/>
      <c r="E8" s="55"/>
      <c r="F8" s="55"/>
      <c r="G8" s="55"/>
      <c r="H8" s="55"/>
      <c r="I8" s="55"/>
      <c r="J8" s="72"/>
      <c r="M8" s="14"/>
      <c r="N8" s="112"/>
      <c r="O8" s="128" t="s">
        <v>100</v>
      </c>
      <c r="P8" s="128"/>
      <c r="Q8" s="128"/>
      <c r="R8" s="128"/>
      <c r="S8" s="128"/>
      <c r="T8" s="147"/>
      <c r="U8" s="14"/>
    </row>
    <row r="9" spans="1:21">
      <c r="A9" s="2"/>
      <c r="B9" s="16" t="s">
        <v>45</v>
      </c>
      <c r="C9" s="27"/>
      <c r="D9" s="40"/>
      <c r="E9" s="54"/>
      <c r="F9" s="54"/>
      <c r="G9" s="54"/>
      <c r="H9" s="54"/>
      <c r="I9" s="54"/>
      <c r="J9" s="78"/>
      <c r="M9" s="14"/>
      <c r="N9" s="113"/>
      <c r="O9" s="129" t="s">
        <v>328</v>
      </c>
      <c r="P9" s="129"/>
      <c r="Q9" s="129"/>
      <c r="R9" s="129"/>
      <c r="S9" s="129"/>
      <c r="T9" s="148"/>
      <c r="U9" s="14"/>
    </row>
    <row r="10" spans="1:21">
      <c r="A10" s="2"/>
      <c r="B10" s="16" t="s">
        <v>49</v>
      </c>
      <c r="C10" s="27"/>
      <c r="D10" s="43"/>
      <c r="E10" s="57" t="s">
        <v>266</v>
      </c>
      <c r="F10" s="57"/>
      <c r="G10" s="57"/>
      <c r="H10" s="57"/>
      <c r="I10" s="57"/>
      <c r="J10" s="99"/>
      <c r="M10" s="110" t="str">
        <f>IF(AND(I2="転換",L36=0,D2="甲種地域"),"→選択→","")</f>
        <v/>
      </c>
      <c r="N10" s="114"/>
      <c r="O10" s="130" t="s">
        <v>669</v>
      </c>
      <c r="P10" s="130"/>
      <c r="Q10" s="130"/>
      <c r="R10" s="130"/>
      <c r="S10" s="130"/>
      <c r="T10" s="130"/>
      <c r="U10" s="14"/>
    </row>
    <row r="11" spans="1:21">
      <c r="A11" s="4" t="s">
        <v>309</v>
      </c>
      <c r="B11" s="17" t="s">
        <v>583</v>
      </c>
      <c r="C11" s="28"/>
      <c r="D11" s="39"/>
      <c r="E11" s="58" t="str">
        <f>IF(D2="甲種地域","332,000","166,000")</f>
        <v>332,000</v>
      </c>
      <c r="F11" s="71" t="s">
        <v>535</v>
      </c>
      <c r="G11" s="71"/>
      <c r="H11" s="71"/>
      <c r="I11" s="71"/>
      <c r="J11" s="100"/>
      <c r="K11" s="1">
        <v>1</v>
      </c>
      <c r="L11" s="1">
        <v>8</v>
      </c>
      <c r="M11" s="14"/>
      <c r="N11" s="115" t="s">
        <v>668</v>
      </c>
      <c r="O11" s="14"/>
      <c r="P11" s="14"/>
      <c r="Q11" s="14"/>
      <c r="R11" s="14"/>
      <c r="S11" s="14"/>
      <c r="T11" s="14"/>
      <c r="U11" s="14"/>
    </row>
    <row r="12" spans="1:21">
      <c r="A12" s="5"/>
      <c r="B12" s="18"/>
      <c r="C12" s="29"/>
      <c r="D12" s="39"/>
      <c r="E12" s="58" t="str">
        <f>IF(D2="甲種地域","414,000","207,000")</f>
        <v>414,000</v>
      </c>
      <c r="F12" s="71" t="s">
        <v>578</v>
      </c>
      <c r="G12" s="71"/>
      <c r="H12" s="71"/>
      <c r="I12" s="71"/>
      <c r="J12" s="100"/>
      <c r="M12" s="14"/>
      <c r="N12" s="115" t="s">
        <v>237</v>
      </c>
      <c r="O12" s="131"/>
      <c r="P12" s="141"/>
      <c r="Q12" s="142"/>
      <c r="R12" s="142"/>
      <c r="S12" s="142"/>
      <c r="T12" s="142"/>
      <c r="U12" s="142"/>
    </row>
    <row r="13" spans="1:21">
      <c r="A13" s="5"/>
      <c r="B13" s="19"/>
      <c r="C13" s="30"/>
      <c r="D13" s="39"/>
      <c r="E13" s="58" t="str">
        <f>IF(D2="甲種地域","548,000","274,000")</f>
        <v>548,000</v>
      </c>
      <c r="F13" s="71" t="s">
        <v>314</v>
      </c>
      <c r="G13" s="71"/>
      <c r="H13" s="71"/>
      <c r="I13" s="71"/>
      <c r="J13" s="100"/>
      <c r="M13" s="14"/>
      <c r="N13" s="116"/>
      <c r="O13" s="131"/>
      <c r="P13" s="141"/>
      <c r="Q13" s="142"/>
      <c r="R13" s="142"/>
      <c r="S13" s="142"/>
      <c r="T13" s="142"/>
      <c r="U13" s="142"/>
    </row>
    <row r="14" spans="1:21">
      <c r="A14" s="5"/>
      <c r="B14" s="20" t="s">
        <v>441</v>
      </c>
      <c r="C14" s="31" t="s">
        <v>54</v>
      </c>
      <c r="D14" s="39"/>
      <c r="E14" s="55" t="s">
        <v>410</v>
      </c>
      <c r="F14" s="72"/>
      <c r="G14" s="51" t="s">
        <v>309</v>
      </c>
      <c r="H14" s="89">
        <f>IF(H15&lt;&gt;0,H15,IF(D2="甲種地域",K14*90000,K14*45000))</f>
        <v>0</v>
      </c>
      <c r="I14" s="89"/>
      <c r="J14" s="101" t="s">
        <v>245</v>
      </c>
      <c r="K14" s="1" t="b">
        <v>0</v>
      </c>
      <c r="M14" s="110" t="str">
        <f>IF($I$2="新築","←チェックしない",IF($L$2="yes2","←要チェック",""))</f>
        <v/>
      </c>
      <c r="N14" s="116"/>
      <c r="O14" s="131"/>
      <c r="P14" s="141"/>
      <c r="Q14" s="142"/>
      <c r="R14" s="142"/>
      <c r="S14" s="142"/>
      <c r="T14" s="142"/>
      <c r="U14" s="142"/>
    </row>
    <row r="15" spans="1:21">
      <c r="A15" s="5"/>
      <c r="B15" s="20"/>
      <c r="C15" s="23"/>
      <c r="D15" s="44" t="str">
        <f>IF(D2="甲種地域","90,000円未満の場合は申請額を入力→","45,000円未満の場合は申請額を入力→")</f>
        <v>90,000円未満の場合は申請額を入力→</v>
      </c>
      <c r="E15" s="59"/>
      <c r="F15" s="59"/>
      <c r="G15" s="59"/>
      <c r="H15" s="90"/>
      <c r="I15" s="90"/>
      <c r="J15" s="101" t="s">
        <v>245</v>
      </c>
      <c r="M15" s="110" t="str">
        <f>IF($I$2="新築","←チェックしない",IF($L$2="yes2","←要チェック",""))</f>
        <v/>
      </c>
      <c r="N15" s="116"/>
      <c r="O15" s="131"/>
      <c r="P15" s="117"/>
      <c r="Q15" s="117"/>
      <c r="R15" s="117"/>
      <c r="S15" s="117"/>
      <c r="T15" s="117"/>
      <c r="U15" s="117"/>
    </row>
    <row r="16" spans="1:21">
      <c r="A16" s="5"/>
      <c r="B16" s="20"/>
      <c r="C16" s="32" t="str">
        <f>IF(AND(K14=TRUE,K17=TRUE),"↕撤去費か転用費のいずれか１つのみを選択してください","")</f>
        <v/>
      </c>
      <c r="D16" s="45"/>
      <c r="E16" s="45"/>
      <c r="F16" s="45"/>
      <c r="G16" s="45"/>
      <c r="H16" s="45"/>
      <c r="I16" s="45"/>
      <c r="J16" s="102"/>
      <c r="M16" s="110"/>
      <c r="N16" s="116"/>
      <c r="O16" s="131"/>
      <c r="P16" s="117"/>
      <c r="Q16" s="117"/>
      <c r="R16" s="117"/>
      <c r="S16" s="117"/>
      <c r="T16" s="117"/>
      <c r="U16" s="117"/>
    </row>
    <row r="17" spans="1:21">
      <c r="A17" s="5"/>
      <c r="B17" s="20"/>
      <c r="C17" s="31" t="s">
        <v>595</v>
      </c>
      <c r="D17" s="39"/>
      <c r="E17" s="55" t="s">
        <v>410</v>
      </c>
      <c r="F17" s="72"/>
      <c r="G17" s="51" t="s">
        <v>309</v>
      </c>
      <c r="H17" s="89">
        <f>IF(H18&lt;&gt;0,H18,IF(D2="甲種地域",K17*90000,K17*45000))</f>
        <v>0</v>
      </c>
      <c r="I17" s="89"/>
      <c r="J17" s="101" t="s">
        <v>245</v>
      </c>
      <c r="K17" s="1" t="b">
        <v>0</v>
      </c>
      <c r="M17" s="110"/>
      <c r="N17" s="116"/>
      <c r="O17" s="131"/>
      <c r="P17" s="117"/>
      <c r="Q17" s="117"/>
      <c r="R17" s="117"/>
      <c r="S17" s="117"/>
      <c r="T17" s="117"/>
      <c r="U17" s="117"/>
    </row>
    <row r="18" spans="1:21">
      <c r="A18" s="5"/>
      <c r="B18" s="20"/>
      <c r="C18" s="23"/>
      <c r="D18" s="44" t="str">
        <f>IF(D2="甲種地域","90,000円未満の場合は申請額を入力→","45,000円未満の場合は申請額を入力→")</f>
        <v>90,000円未満の場合は申請額を入力→</v>
      </c>
      <c r="E18" s="59"/>
      <c r="F18" s="59"/>
      <c r="G18" s="59"/>
      <c r="H18" s="90"/>
      <c r="I18" s="90"/>
      <c r="J18" s="101" t="s">
        <v>245</v>
      </c>
      <c r="M18" s="110"/>
      <c r="N18" s="116"/>
      <c r="O18" s="131"/>
      <c r="P18" s="117"/>
      <c r="Q18" s="117"/>
      <c r="R18" s="117"/>
      <c r="S18" s="117"/>
      <c r="T18" s="117"/>
      <c r="U18" s="117"/>
    </row>
    <row r="19" spans="1:21" ht="13.5" customHeight="1">
      <c r="A19" s="5"/>
      <c r="B19" s="20"/>
      <c r="C19" s="33" t="s">
        <v>409</v>
      </c>
      <c r="D19" s="39"/>
      <c r="E19" s="60" t="s">
        <v>56</v>
      </c>
      <c r="F19" s="73" t="str">
        <f>IF(AND(K19=TRUE,K20=TRUE),"←単独槽か汲取りのいずれか１つのみを選択",IF(AND(K14=TRUE,K19=FALSE,K20=FALSE),"←現行は何ですか？",""))</f>
        <v/>
      </c>
      <c r="G19" s="73"/>
      <c r="H19" s="73"/>
      <c r="I19" s="73"/>
      <c r="J19" s="103"/>
      <c r="K19" s="1" t="b">
        <v>0</v>
      </c>
      <c r="L19" s="1" t="str">
        <f>IF(K19=TRUE,"yes","no")</f>
        <v>no</v>
      </c>
      <c r="M19" s="110" t="str">
        <f t="shared" ref="M19:M26" si="0">IF($I$2="新築","←チェックしない",IF($L$2="yes2","←要チェック",""))</f>
        <v/>
      </c>
      <c r="N19" s="14"/>
      <c r="O19" s="14"/>
      <c r="P19" s="14"/>
      <c r="Q19" s="14"/>
      <c r="R19" s="14"/>
      <c r="S19" s="14"/>
      <c r="T19" s="14"/>
      <c r="U19" s="14"/>
    </row>
    <row r="20" spans="1:21">
      <c r="A20" s="5"/>
      <c r="B20" s="20"/>
      <c r="C20" s="34" t="s">
        <v>430</v>
      </c>
      <c r="D20" s="39"/>
      <c r="E20" s="60" t="s">
        <v>567</v>
      </c>
      <c r="F20" s="73" t="str">
        <f>IF(AND(K19=TRUE,K20=TRUE),"←単独槽か汲取りのいずれか１つのみを選択",IF(AND(K14=TRUE,K19=FALSE,K20=FALSE),"←現行は何ですか？",""))</f>
        <v/>
      </c>
      <c r="G20" s="73"/>
      <c r="H20" s="73"/>
      <c r="I20" s="73"/>
      <c r="J20" s="103"/>
      <c r="K20" s="1" t="b">
        <v>0</v>
      </c>
      <c r="L20" s="1" t="str">
        <f>IF(K20=TRUE,"yes","no")</f>
        <v>no</v>
      </c>
      <c r="M20" s="110" t="str">
        <f t="shared" si="0"/>
        <v/>
      </c>
      <c r="N20" s="117"/>
      <c r="O20" s="116"/>
      <c r="P20" s="142"/>
      <c r="Q20" s="142"/>
      <c r="R20" s="142"/>
      <c r="S20" s="142"/>
      <c r="T20" s="142"/>
      <c r="U20" s="142"/>
    </row>
    <row r="21" spans="1:21">
      <c r="A21" s="5"/>
      <c r="B21" s="20"/>
      <c r="C21" s="33"/>
      <c r="D21" s="39"/>
      <c r="E21" s="61" t="s">
        <v>531</v>
      </c>
      <c r="F21" s="61"/>
      <c r="G21" s="61"/>
      <c r="H21" s="61"/>
      <c r="I21" s="73" t="str">
        <f>IF(COUNTIF($K$21:$K$24,"TRUE")&gt;1,"←いずれか１つのみを選択",IF(AND(K14=TRUE,COUNTIF($K$21:$K$24,"FALSE")=4),"←選択してください",""))</f>
        <v/>
      </c>
      <c r="J21" s="104"/>
      <c r="K21" s="1" t="b">
        <v>0</v>
      </c>
      <c r="L21" s="1" t="str">
        <f>IF(K21=TRUE,"yes1","no1")</f>
        <v>no1</v>
      </c>
      <c r="M21" s="110" t="str">
        <f t="shared" si="0"/>
        <v/>
      </c>
      <c r="N21" s="117"/>
      <c r="O21" s="116"/>
      <c r="P21" s="142"/>
      <c r="Q21" s="142"/>
      <c r="R21" s="142"/>
      <c r="S21" s="142"/>
      <c r="T21" s="142"/>
      <c r="U21" s="142"/>
    </row>
    <row r="22" spans="1:21">
      <c r="A22" s="5"/>
      <c r="B22" s="20"/>
      <c r="C22" s="35" t="s">
        <v>505</v>
      </c>
      <c r="D22" s="39"/>
      <c r="E22" s="61" t="s">
        <v>658</v>
      </c>
      <c r="F22" s="61"/>
      <c r="G22" s="61"/>
      <c r="H22" s="61"/>
      <c r="I22" s="73" t="str">
        <f>IF(COUNTIF($K$21:$K$24,"TRUE")&gt;1,"←いずれか１つのみを選択",IF(AND(K14=TRUE,COUNTIF($K$21:$K$24,"FALSE")=4),"←選択してください",""))</f>
        <v/>
      </c>
      <c r="J22" s="104"/>
      <c r="K22" s="1" t="b">
        <v>0</v>
      </c>
      <c r="L22" s="1" t="str">
        <f>IF(K22=TRUE,"yes1","no1")</f>
        <v>no1</v>
      </c>
      <c r="M22" s="110" t="str">
        <f t="shared" si="0"/>
        <v/>
      </c>
      <c r="N22" s="117"/>
      <c r="O22" s="116"/>
      <c r="P22" s="142"/>
      <c r="Q22" s="142"/>
      <c r="R22" s="142"/>
      <c r="S22" s="142"/>
      <c r="T22" s="142"/>
      <c r="U22" s="142"/>
    </row>
    <row r="23" spans="1:21">
      <c r="A23" s="5"/>
      <c r="B23" s="20"/>
      <c r="C23" s="36" t="s">
        <v>430</v>
      </c>
      <c r="D23" s="39"/>
      <c r="E23" s="61" t="s">
        <v>657</v>
      </c>
      <c r="F23" s="61"/>
      <c r="G23" s="61"/>
      <c r="H23" s="61"/>
      <c r="I23" s="73" t="str">
        <f>IF(COUNTIF($K$21:$K$24,"TRUE")&gt;1,"←いずれか１つのみを選択",IF(AND(K14=TRUE,COUNTIF($K$21:$K$24,"FALSE")=4),"←選択してください",""))</f>
        <v/>
      </c>
      <c r="J23" s="104"/>
      <c r="K23" s="1" t="b">
        <v>0</v>
      </c>
      <c r="L23" s="1" t="str">
        <f>IF(K23=TRUE,"yes1","no1")</f>
        <v>no1</v>
      </c>
      <c r="M23" s="110" t="str">
        <f t="shared" si="0"/>
        <v/>
      </c>
      <c r="N23" s="117"/>
      <c r="O23" s="116"/>
      <c r="P23" s="142"/>
      <c r="Q23" s="142"/>
      <c r="R23" s="142"/>
      <c r="S23" s="142"/>
      <c r="T23" s="142"/>
      <c r="U23" s="142"/>
    </row>
    <row r="24" spans="1:21">
      <c r="A24" s="5"/>
      <c r="B24" s="20"/>
      <c r="C24" s="34"/>
      <c r="D24" s="39"/>
      <c r="E24" s="61" t="s">
        <v>656</v>
      </c>
      <c r="F24" s="61"/>
      <c r="G24" s="61"/>
      <c r="H24" s="61"/>
      <c r="I24" s="73" t="str">
        <f>IF(COUNTIF($K$21:$K$24,"TRUE")&gt;1,"←いずれか１つのみを選択",IF(AND(K14=TRUE,COUNTIF($K$21:$K$24,"FALSE")=4),"←選択してください",""))</f>
        <v/>
      </c>
      <c r="J24" s="104"/>
      <c r="K24" s="1" t="b">
        <v>0</v>
      </c>
      <c r="L24" s="1" t="str">
        <f>IF(K24=TRUE,"yes1","no1")</f>
        <v>no1</v>
      </c>
      <c r="M24" s="110" t="str">
        <f t="shared" si="0"/>
        <v/>
      </c>
      <c r="N24" s="117"/>
      <c r="O24" s="116"/>
      <c r="P24" s="142"/>
      <c r="Q24" s="142"/>
      <c r="R24" s="142"/>
      <c r="S24" s="142"/>
      <c r="T24" s="142"/>
      <c r="U24" s="142"/>
    </row>
    <row r="25" spans="1:21">
      <c r="A25" s="5"/>
      <c r="B25" s="20"/>
      <c r="C25" s="33" t="s">
        <v>581</v>
      </c>
      <c r="D25" s="39"/>
      <c r="E25" s="55" t="s">
        <v>410</v>
      </c>
      <c r="F25" s="72"/>
      <c r="G25" s="51" t="s">
        <v>309</v>
      </c>
      <c r="H25" s="89">
        <f>IF(H26&lt;&gt;0,H26,IF(D2="甲種地域",K25*90000,K25*45000))</f>
        <v>0</v>
      </c>
      <c r="I25" s="89"/>
      <c r="J25" s="101" t="s">
        <v>245</v>
      </c>
      <c r="K25" s="1" t="b">
        <v>0</v>
      </c>
      <c r="M25" s="110" t="str">
        <f t="shared" si="0"/>
        <v/>
      </c>
      <c r="N25" s="14"/>
      <c r="O25" s="14"/>
      <c r="P25" s="14"/>
      <c r="Q25" s="14"/>
      <c r="R25" s="14"/>
      <c r="S25" s="14"/>
      <c r="T25" s="14"/>
      <c r="U25" s="14"/>
    </row>
    <row r="26" spans="1:21">
      <c r="A26" s="5"/>
      <c r="B26" s="21"/>
      <c r="C26" s="37"/>
      <c r="D26" s="44" t="str">
        <f>IF(D2="甲種地域","90,000円未満の場合は申請額を入力→","45,000円未満の場合は申請額を入力→")</f>
        <v>90,000円未満の場合は申請額を入力→</v>
      </c>
      <c r="E26" s="59"/>
      <c r="F26" s="59"/>
      <c r="G26" s="59"/>
      <c r="H26" s="91"/>
      <c r="I26" s="91"/>
      <c r="J26" s="101" t="s">
        <v>245</v>
      </c>
      <c r="M26" s="110" t="str">
        <f t="shared" si="0"/>
        <v/>
      </c>
      <c r="N26" s="14"/>
      <c r="O26" s="14"/>
      <c r="P26" s="14"/>
      <c r="Q26" s="14"/>
      <c r="R26" s="14"/>
      <c r="S26" s="14"/>
      <c r="T26" s="14"/>
      <c r="U26" s="14"/>
    </row>
    <row r="27" spans="1:21">
      <c r="A27" s="2" t="s">
        <v>427</v>
      </c>
      <c r="B27" s="16" t="s">
        <v>534</v>
      </c>
      <c r="C27" s="27"/>
      <c r="D27" s="41" t="s">
        <v>685</v>
      </c>
      <c r="E27" s="55"/>
      <c r="F27" s="74" t="str">
        <f>IF(AND(D27="共有",I27&lt;=1),"入力→",IF(AND(D27="本人",I27&gt;0),"削除→",""))</f>
        <v/>
      </c>
      <c r="G27" s="67" t="s">
        <v>429</v>
      </c>
      <c r="H27" s="67"/>
      <c r="I27" s="93"/>
      <c r="J27" s="101" t="s">
        <v>347</v>
      </c>
      <c r="K27" s="1" t="str">
        <f>IF(D27="本人","YES4","NO4")</f>
        <v>YES4</v>
      </c>
      <c r="L27" s="1" t="str">
        <f>IF(D27="共有","YES4","NO4")</f>
        <v>NO4</v>
      </c>
      <c r="M27" s="14"/>
      <c r="N27" s="2" t="s">
        <v>423</v>
      </c>
      <c r="O27" s="2"/>
      <c r="P27" s="2"/>
      <c r="Q27" s="2"/>
      <c r="R27" s="2"/>
      <c r="S27" s="2"/>
      <c r="T27" s="14"/>
      <c r="U27" s="14"/>
    </row>
    <row r="28" spans="1:21">
      <c r="A28" s="6" t="s">
        <v>417</v>
      </c>
      <c r="B28" s="16" t="s">
        <v>80</v>
      </c>
      <c r="C28" s="27"/>
      <c r="D28" s="46"/>
      <c r="E28" s="62"/>
      <c r="F28" s="75" t="s">
        <v>376</v>
      </c>
      <c r="G28" s="81" t="str">
        <f>IF(AND(D28&gt;0,D29&gt;0),"一般または併用のいずれかに入力","")</f>
        <v/>
      </c>
      <c r="H28" s="81"/>
      <c r="I28" s="81"/>
      <c r="J28" s="105"/>
      <c r="K28" s="1" t="str">
        <f>IF(D28&gt;0,"YES4","NO4")</f>
        <v>NO4</v>
      </c>
      <c r="M28" s="14"/>
      <c r="N28" s="118" t="s">
        <v>412</v>
      </c>
      <c r="O28" s="132"/>
      <c r="P28" s="143"/>
      <c r="Q28" s="143"/>
      <c r="R28" s="143"/>
      <c r="S28" s="143"/>
      <c r="T28" s="14"/>
      <c r="U28" s="14"/>
    </row>
    <row r="29" spans="1:21">
      <c r="A29" s="7" t="s">
        <v>419</v>
      </c>
      <c r="B29" s="22" t="s">
        <v>19</v>
      </c>
      <c r="C29" s="38"/>
      <c r="D29" s="40"/>
      <c r="E29" s="54"/>
      <c r="F29" s="76" t="s">
        <v>376</v>
      </c>
      <c r="G29" s="83"/>
      <c r="H29" s="83"/>
      <c r="I29" s="83"/>
      <c r="J29" s="106"/>
      <c r="K29" s="1" t="str">
        <f>IF(D29&gt;0,"YES4","NO4")</f>
        <v>NO4</v>
      </c>
      <c r="M29" s="14"/>
      <c r="N29" s="118" t="s">
        <v>413</v>
      </c>
      <c r="O29" s="132"/>
      <c r="P29" s="143"/>
      <c r="Q29" s="143"/>
      <c r="R29" s="143"/>
      <c r="S29" s="143"/>
      <c r="T29" s="14"/>
      <c r="U29" s="14"/>
    </row>
    <row r="30" spans="1:21" ht="16.5">
      <c r="A30" s="8"/>
      <c r="B30" s="22" t="s">
        <v>420</v>
      </c>
      <c r="C30" s="38"/>
      <c r="D30" s="41"/>
      <c r="E30" s="55"/>
      <c r="F30" s="55"/>
      <c r="G30" s="55"/>
      <c r="H30" s="55"/>
      <c r="I30" s="55"/>
      <c r="J30" s="72"/>
      <c r="M30" s="14"/>
      <c r="N30" s="119" t="s">
        <v>422</v>
      </c>
      <c r="O30" s="133"/>
      <c r="P30" s="52"/>
      <c r="Q30" s="68"/>
      <c r="R30" s="68"/>
      <c r="S30" s="145" t="s">
        <v>122</v>
      </c>
      <c r="T30" s="14"/>
      <c r="U30" s="14"/>
    </row>
    <row r="31" spans="1:21">
      <c r="A31" s="8"/>
      <c r="B31" s="22" t="s">
        <v>128</v>
      </c>
      <c r="C31" s="38"/>
      <c r="D31" s="40"/>
      <c r="E31" s="54"/>
      <c r="F31" s="76" t="s">
        <v>376</v>
      </c>
      <c r="G31" s="84"/>
      <c r="H31" s="76"/>
      <c r="I31" s="76"/>
      <c r="J31" s="107"/>
      <c r="M31" s="14"/>
      <c r="N31" s="120"/>
      <c r="O31" s="134"/>
      <c r="P31" s="144" t="str">
        <f>I1</f>
        <v>8</v>
      </c>
      <c r="Q31" s="67" t="s">
        <v>169</v>
      </c>
      <c r="R31" s="95"/>
      <c r="S31" s="67" t="s">
        <v>322</v>
      </c>
      <c r="T31" s="149" t="s">
        <v>446</v>
      </c>
      <c r="U31" s="14"/>
    </row>
    <row r="32" spans="1:21">
      <c r="A32" s="4" t="s">
        <v>111</v>
      </c>
      <c r="B32" s="23" t="s">
        <v>424</v>
      </c>
      <c r="C32" s="23"/>
      <c r="D32" s="41"/>
      <c r="E32" s="55"/>
      <c r="F32" s="55"/>
      <c r="G32" s="55"/>
      <c r="H32" s="55"/>
      <c r="I32" s="55"/>
      <c r="J32" s="72"/>
      <c r="M32" s="14"/>
      <c r="N32" s="118" t="s">
        <v>382</v>
      </c>
      <c r="O32" s="132"/>
      <c r="P32" s="143"/>
      <c r="Q32" s="143"/>
      <c r="R32" s="143"/>
      <c r="S32" s="52"/>
      <c r="T32" s="150" t="str">
        <f>IF(P32="","",IF(OR(P28&gt;P32,P30&gt;P32),"着手日が不正です",""))</f>
        <v/>
      </c>
      <c r="U32" s="14"/>
    </row>
    <row r="33" spans="1:21">
      <c r="A33" s="5"/>
      <c r="B33" s="23" t="s">
        <v>133</v>
      </c>
      <c r="C33" s="23"/>
      <c r="D33" s="41"/>
      <c r="E33" s="55"/>
      <c r="F33" s="55"/>
      <c r="G33" s="55"/>
      <c r="H33" s="55"/>
      <c r="I33" s="55"/>
      <c r="J33" s="72"/>
      <c r="M33" s="14"/>
      <c r="N33" s="118" t="s">
        <v>135</v>
      </c>
      <c r="O33" s="132"/>
      <c r="P33" s="143"/>
      <c r="Q33" s="143"/>
      <c r="R33" s="143"/>
      <c r="S33" s="52"/>
      <c r="T33" s="150" t="str">
        <f>IF(OR(P29="",P33=""),"",IF(OR(P29&lt;P33,P30&gt;P33),"完了日が不正です",""))</f>
        <v/>
      </c>
      <c r="U33" s="14"/>
    </row>
    <row r="34" spans="1:21" ht="16.5">
      <c r="A34" s="5"/>
      <c r="B34" s="23" t="s">
        <v>50</v>
      </c>
      <c r="C34" s="23"/>
      <c r="D34" s="41"/>
      <c r="E34" s="55"/>
      <c r="F34" s="55"/>
      <c r="G34" s="55"/>
      <c r="H34" s="55"/>
      <c r="I34" s="55"/>
      <c r="J34" s="72"/>
      <c r="M34" s="14"/>
      <c r="N34" s="118" t="s">
        <v>447</v>
      </c>
      <c r="O34" s="132"/>
      <c r="P34" s="143"/>
      <c r="Q34" s="143"/>
      <c r="R34" s="143"/>
      <c r="S34" s="52"/>
      <c r="T34" s="151" t="str">
        <f>IF(OR(P29="",P34=""),"",IF(OR(P29&lt;P34,P30&gt;P34),"完了日が不正です",""))</f>
        <v/>
      </c>
      <c r="U34" s="14"/>
    </row>
    <row r="35" spans="1:21">
      <c r="A35" s="5"/>
      <c r="B35" s="23" t="s">
        <v>226</v>
      </c>
      <c r="C35" s="23"/>
      <c r="D35" s="41"/>
      <c r="E35" s="55"/>
      <c r="F35" s="55"/>
      <c r="G35" s="55"/>
      <c r="H35" s="55"/>
      <c r="I35" s="55"/>
      <c r="J35" s="72"/>
      <c r="M35" s="14"/>
      <c r="N35" s="14"/>
      <c r="O35" s="14"/>
      <c r="P35" s="14"/>
      <c r="Q35" s="14"/>
      <c r="R35" s="14"/>
      <c r="S35" s="14"/>
      <c r="T35" s="14"/>
      <c r="U35" s="14"/>
    </row>
    <row r="36" spans="1:21">
      <c r="A36" s="5"/>
      <c r="B36" s="23" t="s">
        <v>28</v>
      </c>
      <c r="C36" s="23"/>
      <c r="D36" s="47" t="s">
        <v>426</v>
      </c>
      <c r="E36" s="63" t="s">
        <v>425</v>
      </c>
      <c r="F36" s="77" t="s">
        <v>240</v>
      </c>
      <c r="G36" s="85"/>
      <c r="H36" s="86" t="s">
        <v>126</v>
      </c>
      <c r="I36" s="69"/>
      <c r="J36" s="108" t="s">
        <v>322</v>
      </c>
      <c r="L36" s="1">
        <v>0</v>
      </c>
      <c r="M36" s="14"/>
      <c r="N36" s="121" t="s">
        <v>382</v>
      </c>
      <c r="O36" s="135"/>
      <c r="P36" s="135"/>
      <c r="Q36" s="135"/>
      <c r="R36" s="135"/>
      <c r="S36" s="135"/>
      <c r="T36" s="152"/>
      <c r="U36" s="14"/>
    </row>
    <row r="37" spans="1:21">
      <c r="A37" s="5"/>
      <c r="B37" s="23" t="s">
        <v>52</v>
      </c>
      <c r="C37" s="23"/>
      <c r="D37" s="48" t="s">
        <v>209</v>
      </c>
      <c r="E37" s="40"/>
      <c r="F37" s="78"/>
      <c r="G37" s="48" t="s">
        <v>60</v>
      </c>
      <c r="H37" s="48" t="s">
        <v>209</v>
      </c>
      <c r="I37" s="94"/>
      <c r="J37" s="109"/>
      <c r="M37" s="14"/>
      <c r="N37" s="122" t="s">
        <v>246</v>
      </c>
      <c r="O37" s="136"/>
      <c r="P37" s="136"/>
      <c r="Q37" s="136"/>
      <c r="R37" s="136"/>
      <c r="S37" s="136"/>
      <c r="T37" s="153"/>
      <c r="U37" s="14"/>
    </row>
    <row r="38" spans="1:21">
      <c r="A38" s="5"/>
      <c r="B38" s="23"/>
      <c r="C38" s="23"/>
      <c r="D38" s="48" t="s">
        <v>17</v>
      </c>
      <c r="E38" s="40"/>
      <c r="F38" s="78"/>
      <c r="G38" s="48"/>
      <c r="H38" s="48" t="s">
        <v>17</v>
      </c>
      <c r="I38" s="94"/>
      <c r="J38" s="109"/>
      <c r="M38" s="14"/>
      <c r="N38" s="123" t="s">
        <v>577</v>
      </c>
      <c r="O38" s="137"/>
      <c r="P38" s="137"/>
      <c r="Q38" s="137"/>
      <c r="R38" s="137"/>
      <c r="S38" s="137"/>
      <c r="T38" s="154"/>
      <c r="U38" s="14"/>
    </row>
    <row r="39" spans="1:21">
      <c r="A39" s="5"/>
      <c r="B39" s="23"/>
      <c r="C39" s="23"/>
      <c r="D39" s="48" t="s">
        <v>231</v>
      </c>
      <c r="E39" s="40"/>
      <c r="F39" s="78"/>
      <c r="G39" s="48"/>
      <c r="H39" s="48" t="s">
        <v>231</v>
      </c>
      <c r="I39" s="94"/>
      <c r="J39" s="109"/>
      <c r="M39" s="14"/>
      <c r="N39" s="124" t="s">
        <v>355</v>
      </c>
      <c r="O39" s="138"/>
      <c r="P39" s="138"/>
      <c r="Q39" s="138"/>
      <c r="R39" s="138"/>
      <c r="S39" s="138"/>
      <c r="T39" s="155"/>
      <c r="U39" s="14"/>
    </row>
    <row r="40" spans="1:21">
      <c r="A40" s="5"/>
      <c r="B40" s="23"/>
      <c r="C40" s="23"/>
      <c r="D40" s="48" t="s">
        <v>168</v>
      </c>
      <c r="E40" s="40"/>
      <c r="F40" s="78"/>
      <c r="G40" s="48"/>
      <c r="H40" s="48" t="s">
        <v>168</v>
      </c>
      <c r="I40" s="94"/>
      <c r="J40" s="109"/>
      <c r="M40" s="14"/>
      <c r="N40" s="14"/>
      <c r="O40" s="14"/>
      <c r="P40" s="14"/>
      <c r="Q40" s="14"/>
      <c r="R40" s="14"/>
      <c r="S40" s="14"/>
      <c r="T40" s="14"/>
      <c r="U40" s="14"/>
    </row>
    <row r="41" spans="1:21">
      <c r="A41" s="5"/>
      <c r="B41" s="23"/>
      <c r="C41" s="23"/>
      <c r="D41" s="48" t="s">
        <v>379</v>
      </c>
      <c r="E41" s="40"/>
      <c r="F41" s="78"/>
      <c r="G41" s="48"/>
      <c r="H41" s="48" t="s">
        <v>379</v>
      </c>
      <c r="I41" s="94"/>
      <c r="J41" s="109"/>
      <c r="M41" s="14"/>
      <c r="N41" s="121" t="s">
        <v>135</v>
      </c>
      <c r="O41" s="135"/>
      <c r="P41" s="135"/>
      <c r="Q41" s="135"/>
      <c r="R41" s="135"/>
      <c r="S41" s="135"/>
      <c r="T41" s="152"/>
      <c r="U41" s="14"/>
    </row>
    <row r="42" spans="1:21">
      <c r="A42" s="6"/>
      <c r="B42" s="23"/>
      <c r="C42" s="23"/>
      <c r="D42" s="48" t="s">
        <v>233</v>
      </c>
      <c r="E42" s="40"/>
      <c r="F42" s="78"/>
      <c r="G42" s="48"/>
      <c r="H42" s="48" t="s">
        <v>233</v>
      </c>
      <c r="I42" s="94"/>
      <c r="J42" s="109"/>
      <c r="M42" s="14"/>
      <c r="N42" s="125" t="s">
        <v>75</v>
      </c>
      <c r="O42" s="139"/>
      <c r="P42" s="139"/>
      <c r="Q42" s="139"/>
      <c r="R42" s="139"/>
      <c r="S42" s="139"/>
      <c r="T42" s="156"/>
      <c r="U42" s="14"/>
    </row>
    <row r="43" spans="1:21">
      <c r="A43" s="9" t="s">
        <v>541</v>
      </c>
      <c r="B43" s="23" t="s">
        <v>473</v>
      </c>
      <c r="C43" s="23"/>
      <c r="D43" s="48" t="s">
        <v>458</v>
      </c>
      <c r="E43" s="64"/>
      <c r="F43" s="79"/>
      <c r="G43" s="48" t="s">
        <v>546</v>
      </c>
      <c r="H43" s="64"/>
      <c r="I43" s="64"/>
      <c r="J43" s="79"/>
      <c r="M43" s="14"/>
      <c r="N43" s="14"/>
      <c r="O43" s="14"/>
      <c r="P43" s="14"/>
      <c r="Q43" s="14"/>
      <c r="R43" s="14"/>
      <c r="S43" s="14"/>
      <c r="T43" s="14"/>
      <c r="U43" s="14"/>
    </row>
    <row r="44" spans="1:21">
      <c r="A44" s="10"/>
      <c r="B44" s="23" t="s">
        <v>131</v>
      </c>
      <c r="C44" s="23"/>
      <c r="D44" s="49"/>
      <c r="E44" s="65"/>
      <c r="F44" s="80" t="s">
        <v>245</v>
      </c>
      <c r="G44" s="67"/>
      <c r="H44" s="67"/>
      <c r="I44" s="57"/>
      <c r="J44" s="99"/>
      <c r="M44" s="14"/>
      <c r="N44" s="121" t="s">
        <v>447</v>
      </c>
      <c r="O44" s="135"/>
      <c r="P44" s="135"/>
      <c r="Q44" s="135"/>
      <c r="R44" s="135"/>
      <c r="S44" s="135"/>
      <c r="T44" s="152"/>
      <c r="U44" s="14"/>
    </row>
    <row r="45" spans="1:21">
      <c r="A45" s="10"/>
      <c r="B45" s="23" t="s">
        <v>542</v>
      </c>
      <c r="C45" s="23"/>
      <c r="D45" s="50" t="s">
        <v>277</v>
      </c>
      <c r="E45" s="66"/>
      <c r="F45" s="81" t="str">
        <f>IF(AND(D45="２．その他",I45=""),"入力→",IF(AND(D45="１．現金",I45&lt;&gt;0),"削除→",""))</f>
        <v/>
      </c>
      <c r="G45" s="86" t="s">
        <v>61</v>
      </c>
      <c r="H45" s="86"/>
      <c r="I45" s="95"/>
      <c r="J45" s="66"/>
      <c r="K45" s="1" t="str">
        <f>IF(D45="１．現金","YES5","NO5")</f>
        <v>NO5</v>
      </c>
      <c r="L45" s="1" t="str">
        <f>IF(D45="２．その他","YES5","NO5")</f>
        <v>NO5</v>
      </c>
      <c r="M45" s="14"/>
      <c r="N45" s="122" t="s">
        <v>63</v>
      </c>
      <c r="O45" s="136"/>
      <c r="P45" s="136"/>
      <c r="Q45" s="136"/>
      <c r="R45" s="136"/>
      <c r="S45" s="136"/>
      <c r="T45" s="153"/>
      <c r="U45" s="14"/>
    </row>
    <row r="46" spans="1:21">
      <c r="A46" s="10"/>
      <c r="B46" s="24" t="s">
        <v>296</v>
      </c>
      <c r="C46" s="24"/>
      <c r="D46" s="51" t="s">
        <v>454</v>
      </c>
      <c r="E46" s="67"/>
      <c r="F46" s="69"/>
      <c r="G46" s="87" t="s">
        <v>367</v>
      </c>
      <c r="H46" s="92" t="s">
        <v>350</v>
      </c>
      <c r="I46" s="92"/>
      <c r="J46" s="109"/>
      <c r="K46" s="1" t="b">
        <v>0</v>
      </c>
      <c r="M46" s="14"/>
      <c r="N46" s="126" t="s">
        <v>317</v>
      </c>
      <c r="O46" s="140"/>
      <c r="P46" s="140"/>
      <c r="Q46" s="140"/>
      <c r="R46" s="140"/>
      <c r="S46" s="140"/>
      <c r="T46" s="157"/>
      <c r="U46" s="14"/>
    </row>
    <row r="47" spans="1:21">
      <c r="A47" s="10"/>
      <c r="B47" s="24" t="s">
        <v>394</v>
      </c>
      <c r="C47" s="24"/>
      <c r="D47" s="51" t="s">
        <v>498</v>
      </c>
      <c r="E47" s="67"/>
      <c r="F47" s="69"/>
      <c r="G47" s="87" t="s">
        <v>545</v>
      </c>
      <c r="H47" s="92" t="s">
        <v>350</v>
      </c>
      <c r="I47" s="92"/>
      <c r="J47" s="109"/>
      <c r="K47" s="1" t="b">
        <v>0</v>
      </c>
      <c r="M47" s="14"/>
      <c r="N47" s="124" t="s">
        <v>556</v>
      </c>
      <c r="O47" s="138"/>
      <c r="P47" s="138"/>
      <c r="Q47" s="138"/>
      <c r="R47" s="138"/>
      <c r="S47" s="138"/>
      <c r="T47" s="155"/>
      <c r="U47" s="14"/>
    </row>
    <row r="48" spans="1:21">
      <c r="A48" s="11"/>
      <c r="B48" s="23" t="s">
        <v>544</v>
      </c>
      <c r="C48" s="23"/>
      <c r="D48" s="52"/>
      <c r="E48" s="68"/>
      <c r="F48" s="80"/>
      <c r="G48" s="67"/>
      <c r="H48" s="67"/>
      <c r="I48" s="57"/>
      <c r="J48" s="99"/>
      <c r="M48" s="14"/>
      <c r="N48" s="14"/>
      <c r="O48" s="14"/>
      <c r="P48" s="14"/>
      <c r="Q48" s="14"/>
      <c r="R48" s="14"/>
      <c r="S48" s="14"/>
      <c r="T48" s="14"/>
      <c r="U48" s="14"/>
    </row>
    <row r="49" spans="1:21">
      <c r="A49" s="12" t="s">
        <v>418</v>
      </c>
      <c r="B49" s="25" t="s">
        <v>191</v>
      </c>
      <c r="C49" s="25"/>
      <c r="D49" s="41"/>
      <c r="E49" s="55"/>
      <c r="F49" s="55"/>
      <c r="G49" s="55"/>
      <c r="H49" s="55"/>
      <c r="I49" s="55"/>
      <c r="J49" s="72"/>
      <c r="M49" s="14"/>
      <c r="N49" s="14"/>
      <c r="O49" s="14"/>
      <c r="P49" s="14"/>
      <c r="Q49" s="14"/>
      <c r="R49" s="14"/>
      <c r="S49" s="14"/>
      <c r="T49" s="14"/>
      <c r="U49" s="14"/>
    </row>
    <row r="50" spans="1:21">
      <c r="A50" s="13"/>
      <c r="B50" s="25" t="s">
        <v>86</v>
      </c>
      <c r="C50" s="25"/>
      <c r="D50" s="41"/>
      <c r="E50" s="55"/>
      <c r="F50" s="55"/>
      <c r="G50" s="55"/>
      <c r="H50" s="55"/>
      <c r="I50" s="55"/>
      <c r="J50" s="72"/>
      <c r="M50" s="14"/>
      <c r="N50" s="14"/>
      <c r="O50" s="14"/>
      <c r="P50" s="14"/>
      <c r="Q50" s="14"/>
      <c r="R50" s="14"/>
      <c r="S50" s="14"/>
      <c r="T50" s="14"/>
      <c r="U50" s="14"/>
    </row>
    <row r="51" spans="1:21">
      <c r="A51" s="13"/>
      <c r="B51" s="25" t="s">
        <v>66</v>
      </c>
      <c r="C51" s="25"/>
      <c r="D51" s="40"/>
      <c r="E51" s="54"/>
      <c r="F51" s="54"/>
      <c r="G51" s="54"/>
      <c r="H51" s="54"/>
      <c r="I51" s="54"/>
      <c r="J51" s="78"/>
      <c r="M51" s="14"/>
      <c r="N51" s="14"/>
      <c r="O51" s="14"/>
      <c r="P51" s="14"/>
      <c r="Q51" s="14"/>
      <c r="R51" s="14"/>
      <c r="S51" s="14"/>
      <c r="T51" s="14"/>
      <c r="U51" s="14"/>
    </row>
    <row r="52" spans="1:21">
      <c r="A52" s="13"/>
      <c r="B52" s="25" t="s">
        <v>69</v>
      </c>
      <c r="C52" s="25"/>
      <c r="D52" s="40"/>
      <c r="E52" s="54"/>
      <c r="F52" s="54"/>
      <c r="G52" s="54"/>
      <c r="H52" s="54"/>
      <c r="I52" s="54"/>
      <c r="J52" s="78"/>
      <c r="M52" s="14"/>
      <c r="N52" s="14"/>
      <c r="O52" s="14"/>
      <c r="P52" s="14"/>
      <c r="Q52" s="14"/>
      <c r="R52" s="14"/>
      <c r="S52" s="14"/>
      <c r="T52" s="14"/>
      <c r="U52" s="14"/>
    </row>
    <row r="53" spans="1:21">
      <c r="A53" s="13"/>
      <c r="B53" s="25" t="s">
        <v>73</v>
      </c>
      <c r="C53" s="25"/>
      <c r="D53" s="43" t="s">
        <v>164</v>
      </c>
      <c r="E53" s="69"/>
      <c r="F53" s="82" t="s">
        <v>123</v>
      </c>
      <c r="G53" s="88"/>
      <c r="H53" s="43"/>
      <c r="I53" s="69"/>
      <c r="J53" s="85"/>
      <c r="M53" s="14"/>
      <c r="N53" s="14"/>
      <c r="O53" s="14"/>
      <c r="P53" s="14"/>
      <c r="Q53" s="14"/>
      <c r="R53" s="14"/>
      <c r="S53" s="14"/>
      <c r="T53" s="14"/>
      <c r="U53" s="14"/>
    </row>
    <row r="54" spans="1:21">
      <c r="A54" s="14"/>
      <c r="B54" s="14"/>
      <c r="C54" s="14"/>
      <c r="D54" s="14"/>
      <c r="E54" s="14"/>
      <c r="F54" s="14"/>
      <c r="G54" s="14"/>
      <c r="H54" s="14"/>
      <c r="I54" s="14"/>
      <c r="J54" s="14"/>
      <c r="K54" s="14"/>
      <c r="L54" s="14"/>
      <c r="M54" s="14"/>
      <c r="N54" s="14"/>
      <c r="O54" s="14"/>
      <c r="P54" s="14"/>
      <c r="Q54" s="14"/>
      <c r="R54" s="14"/>
      <c r="S54" s="14"/>
      <c r="T54" s="14"/>
      <c r="U54" s="14"/>
    </row>
  </sheetData>
  <mergeCells count="155">
    <mergeCell ref="A1:C1"/>
    <mergeCell ref="G1:H1"/>
    <mergeCell ref="B2:C2"/>
    <mergeCell ref="D2:E2"/>
    <mergeCell ref="F2:H2"/>
    <mergeCell ref="I2:J2"/>
    <mergeCell ref="N2:T2"/>
    <mergeCell ref="B3:C3"/>
    <mergeCell ref="D3:J3"/>
    <mergeCell ref="O3:T3"/>
    <mergeCell ref="B4:C4"/>
    <mergeCell ref="D4:J4"/>
    <mergeCell ref="O4:T4"/>
    <mergeCell ref="B5:C5"/>
    <mergeCell ref="D5:J5"/>
    <mergeCell ref="O5:T5"/>
    <mergeCell ref="B6:C6"/>
    <mergeCell ref="D6:J6"/>
    <mergeCell ref="O6:T6"/>
    <mergeCell ref="B7:C7"/>
    <mergeCell ref="D7:J7"/>
    <mergeCell ref="O7:T7"/>
    <mergeCell ref="B8:C8"/>
    <mergeCell ref="D8:J8"/>
    <mergeCell ref="O8:T8"/>
    <mergeCell ref="B9:C9"/>
    <mergeCell ref="D9:J9"/>
    <mergeCell ref="O9:T9"/>
    <mergeCell ref="B10:C10"/>
    <mergeCell ref="O10:T10"/>
    <mergeCell ref="E14:F14"/>
    <mergeCell ref="H14:I14"/>
    <mergeCell ref="D15:G15"/>
    <mergeCell ref="H15:I15"/>
    <mergeCell ref="P15:U15"/>
    <mergeCell ref="C16:J16"/>
    <mergeCell ref="E17:F17"/>
    <mergeCell ref="H17:I17"/>
    <mergeCell ref="D18:G18"/>
    <mergeCell ref="H18:I18"/>
    <mergeCell ref="F19:J19"/>
    <mergeCell ref="F20:J20"/>
    <mergeCell ref="P20:U20"/>
    <mergeCell ref="E21:H21"/>
    <mergeCell ref="P21:U21"/>
    <mergeCell ref="E22:H22"/>
    <mergeCell ref="P22:U22"/>
    <mergeCell ref="E23:H23"/>
    <mergeCell ref="P23:U23"/>
    <mergeCell ref="E24:H24"/>
    <mergeCell ref="P24:U24"/>
    <mergeCell ref="E25:F25"/>
    <mergeCell ref="H25:I25"/>
    <mergeCell ref="D26:G26"/>
    <mergeCell ref="H26:I26"/>
    <mergeCell ref="B27:C27"/>
    <mergeCell ref="D27:E27"/>
    <mergeCell ref="G27:H27"/>
    <mergeCell ref="N27:S27"/>
    <mergeCell ref="B28:C28"/>
    <mergeCell ref="D28:E28"/>
    <mergeCell ref="G28:J28"/>
    <mergeCell ref="N28:O28"/>
    <mergeCell ref="P28:S28"/>
    <mergeCell ref="B29:C29"/>
    <mergeCell ref="D29:E29"/>
    <mergeCell ref="G29:J29"/>
    <mergeCell ref="N29:O29"/>
    <mergeCell ref="P29:S29"/>
    <mergeCell ref="B30:C30"/>
    <mergeCell ref="D30:J30"/>
    <mergeCell ref="P30:R30"/>
    <mergeCell ref="B31:C31"/>
    <mergeCell ref="D31:E31"/>
    <mergeCell ref="B32:C32"/>
    <mergeCell ref="D32:J32"/>
    <mergeCell ref="N32:O32"/>
    <mergeCell ref="P32:S32"/>
    <mergeCell ref="B33:C33"/>
    <mergeCell ref="D33:J33"/>
    <mergeCell ref="N33:O33"/>
    <mergeCell ref="P33:S33"/>
    <mergeCell ref="B34:C34"/>
    <mergeCell ref="D34:J34"/>
    <mergeCell ref="N34:O34"/>
    <mergeCell ref="P34:S34"/>
    <mergeCell ref="B35:C35"/>
    <mergeCell ref="D35:J35"/>
    <mergeCell ref="B36:C36"/>
    <mergeCell ref="N36:T36"/>
    <mergeCell ref="E37:F37"/>
    <mergeCell ref="I37:J37"/>
    <mergeCell ref="N37:T37"/>
    <mergeCell ref="E38:F38"/>
    <mergeCell ref="I38:J38"/>
    <mergeCell ref="N38:T38"/>
    <mergeCell ref="E39:F39"/>
    <mergeCell ref="I39:J39"/>
    <mergeCell ref="N39:T39"/>
    <mergeCell ref="E40:F40"/>
    <mergeCell ref="I40:J40"/>
    <mergeCell ref="E41:F41"/>
    <mergeCell ref="I41:J41"/>
    <mergeCell ref="N41:T41"/>
    <mergeCell ref="E42:F42"/>
    <mergeCell ref="I42:J42"/>
    <mergeCell ref="N42:T42"/>
    <mergeCell ref="B43:C43"/>
    <mergeCell ref="E43:F43"/>
    <mergeCell ref="H43:J43"/>
    <mergeCell ref="B44:C44"/>
    <mergeCell ref="D44:E44"/>
    <mergeCell ref="N44:T44"/>
    <mergeCell ref="B45:C45"/>
    <mergeCell ref="D45:E45"/>
    <mergeCell ref="G45:H45"/>
    <mergeCell ref="I45:J45"/>
    <mergeCell ref="N45:T45"/>
    <mergeCell ref="B46:C46"/>
    <mergeCell ref="D46:E46"/>
    <mergeCell ref="H46:I46"/>
    <mergeCell ref="N46:T46"/>
    <mergeCell ref="B47:C47"/>
    <mergeCell ref="D47:E47"/>
    <mergeCell ref="H47:I47"/>
    <mergeCell ref="N47:T47"/>
    <mergeCell ref="B48:C48"/>
    <mergeCell ref="D48:E48"/>
    <mergeCell ref="B49:C49"/>
    <mergeCell ref="D49:J49"/>
    <mergeCell ref="B50:C50"/>
    <mergeCell ref="D50:J50"/>
    <mergeCell ref="B51:C51"/>
    <mergeCell ref="D51:J51"/>
    <mergeCell ref="B52:C52"/>
    <mergeCell ref="D52:J52"/>
    <mergeCell ref="B53:C53"/>
    <mergeCell ref="D53:E53"/>
    <mergeCell ref="F53:G53"/>
    <mergeCell ref="H53:J53"/>
    <mergeCell ref="A2:A6"/>
    <mergeCell ref="A7:A10"/>
    <mergeCell ref="B11:C13"/>
    <mergeCell ref="C14:C15"/>
    <mergeCell ref="C17:C18"/>
    <mergeCell ref="C25:C26"/>
    <mergeCell ref="A29:A31"/>
    <mergeCell ref="N30:O31"/>
    <mergeCell ref="B37:C42"/>
    <mergeCell ref="G37:G42"/>
    <mergeCell ref="A43:A48"/>
    <mergeCell ref="A49:A53"/>
    <mergeCell ref="A11:A26"/>
    <mergeCell ref="B14:B26"/>
    <mergeCell ref="A32:A42"/>
  </mergeCells>
  <phoneticPr fontId="3"/>
  <dataValidations count="24">
    <dataValidation type="list" allowBlank="1" showDropDown="0" showInputMessage="1" showErrorMessage="1" promptTitle="選択してください" prompt="登録または届出" sqref="F36">
      <formula1>"選択,登,届"</formula1>
    </dataValidation>
    <dataValidation allowBlank="1" showDropDown="0" showInputMessage="0" showErrorMessage="0" promptTitle="選択してください" prompt="普通または当座" sqref="D53"/>
    <dataValidation allowBlank="1" showDropDown="0" showInputMessage="1" showErrorMessage="1" promptTitle="入力方法" prompt="姓と名の間には、全角空白を1つ入れてください。" sqref="D5:J6 D49:J50"/>
    <dataValidation allowBlank="1" showDropDown="0" showInputMessage="1" showErrorMessage="1" promptTitle="入力方法" prompt="登録または届出の年度" sqref="G36"/>
    <dataValidation allowBlank="1" showDropDown="0" showInputMessage="0" showErrorMessage="1" sqref="H26:I26 F27 H18:I18 H15:I15"/>
    <dataValidation type="list" allowBlank="1" showDropDown="0" showInputMessage="1" showErrorMessage="1" promptTitle="選択してください" prompt="本人、共有" sqref="D27:E27">
      <formula1>"選択してください,本人,共有"</formula1>
    </dataValidation>
    <dataValidation type="list" allowBlank="1" showDropDown="0" showInputMessage="1" showErrorMessage="1" promptTitle="選択してください" prompt="甲種地域または乙種地域" sqref="D2:E2">
      <formula1>"甲種地域,乙種地域"</formula1>
    </dataValidation>
    <dataValidation type="list" allowBlank="1" showDropDown="0" showInputMessage="1" showErrorMessage="1" promptTitle="選択してください" prompt="新築または転換" sqref="I2:J2">
      <formula1>"選択してください,新築,転換"</formula1>
    </dataValidation>
    <dataValidation allowBlank="1" showDropDown="0" showInputMessage="1" showErrorMessage="1" promptTitle="入力方法" prompt="県内は「○○市」または「○○郡」から、県外は都道府県名から入力してください。" sqref="D3:J3"/>
    <dataValidation allowBlank="1" showDropDown="0" showInputMessage="1" showErrorMessage="1" promptTitle="入力方法" prompt="例:美容院など" sqref="D30:J30"/>
    <dataValidation allowBlank="1" showDropDown="0" showInputMessage="1" showErrorMessage="1" promptTitle="入力方法" prompt="一般住宅の場合は、入力しないでください。" sqref="D29:E29"/>
    <dataValidation allowBlank="1" showDropDown="0" showInputMessage="1" showErrorMessage="1" promptTitle="入力方法" prompt="店舗部分の延床面積を入力してください。" sqref="D31:E31"/>
    <dataValidation allowBlank="1" showDropDown="0" showInputMessage="1" showErrorMessage="1" promptTitle="入力方法" prompt="姓と名の間は、全角空白を1つ入れてください。" sqref="E37:F37"/>
    <dataValidation allowBlank="1" showDropDown="0" showInputMessage="1" showErrorMessage="1" promptTitle="入力方法" prompt="番号（9桁の数字）のみ入力してください。" sqref="I37:J37"/>
    <dataValidation allowBlank="1" showDropDown="0" showInputMessage="1" showErrorMessage="1" promptTitle="入力方法" prompt="○○銀行、○○信用金庫など、正式名称を入力してください。" sqref="D51:J51"/>
    <dataValidation allowBlank="1" showDropDown="0" showInputMessage="1" showErrorMessage="1" promptTitle="入力方法" prompt="○○支店、○○支所など、正式名称を入力してください。" sqref="D52:J52"/>
    <dataValidation allowBlank="1" showDropDown="0" showInputMessage="1" showErrorMessage="1" promptTitle="入力方法" prompt="全て半角で入力してください。" sqref="D9:J9"/>
    <dataValidation type="list" allowBlank="1" showDropDown="0" showInputMessage="1" showErrorMessage="1" promptTitle="選択してください" prompt="現金またはその他" sqref="D45:E45">
      <formula1>"選択してください,１．現金,２．その他"</formula1>
    </dataValidation>
    <dataValidation allowBlank="1" showDropDown="0" showInputMessage="1" showErrorMessage="1" promptTitle="入力方法" prompt="2021/4/1形式で入力すると、自動的に元号で表示されます。" sqref="D48:E48 P28:S29 P30:R30 E43:F43 H43:J43 P32:S34"/>
    <dataValidation allowBlank="1" showDropDown="0" showInputMessage="1" showErrorMessage="1" promptTitle="入力方法" prompt="その他の場合の支払方法_x000a_振込、約束手形など" sqref="I45:J45"/>
    <dataValidation type="textLength" errorStyle="warning" operator="equal" allowBlank="1" showDropDown="0" showInputMessage="1" showErrorMessage="1" errorTitle="口座番号" error="口座番号は7桁で入力してください。" sqref="H53:J53">
      <formula1>7</formula1>
    </dataValidation>
    <dataValidation allowBlank="1" showDropDown="0" showInputMessage="1" showErrorMessage="1" promptTitle="入力方法" prompt="例）代表取締役社長　○○　○○" sqref="D35:J35"/>
    <dataValidation allowBlank="1" showDropDown="0" showInputMessage="1" showErrorMessage="1" promptTitle="入力方法" prompt="例）株式会社○○○○" sqref="D34:J34"/>
    <dataValidation allowBlank="1" showDropDown="0" showInputMessage="1" showErrorMessage="1" promptTitle="入力方法" prompt="浄化槽設置届出書の「1.設置場所の地名地番」を入力してください。" sqref="D7:J7"/>
  </dataValidations>
  <printOptions horizontalCentered="1" verticalCentered="1"/>
  <pageMargins left="0" right="0" top="0" bottom="0" header="0.51181102362204722" footer="0.51181102362204722"/>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56" r:id="rId4" name="チェック 32">
              <controlPr defaultSize="0" autoFill="0" autoLine="0" autoPict="0">
                <anchor moveWithCells="1">
                  <from xmlns:xdr="http://schemas.openxmlformats.org/drawingml/2006/spreadsheetDrawing">
                    <xdr:col>3</xdr:col>
                    <xdr:colOff>171450</xdr:colOff>
                    <xdr:row>12</xdr:row>
                    <xdr:rowOff>180975</xdr:rowOff>
                  </from>
                  <to xmlns:xdr="http://schemas.openxmlformats.org/drawingml/2006/spreadsheetDrawing">
                    <xdr:col>3</xdr:col>
                    <xdr:colOff>485775</xdr:colOff>
                    <xdr:row>14</xdr:row>
                    <xdr:rowOff>27940</xdr:rowOff>
                  </to>
                </anchor>
              </controlPr>
            </control>
          </mc:Choice>
        </mc:AlternateContent>
        <mc:AlternateContent>
          <mc:Choice Requires="x14">
            <control shapeId="1062" r:id="rId5" name="チェック 38">
              <controlPr defaultSize="0" autoFill="0" autoLine="0" autoPict="0">
                <anchor moveWithCells="1">
                  <from xmlns:xdr="http://schemas.openxmlformats.org/drawingml/2006/spreadsheetDrawing">
                    <xdr:col>3</xdr:col>
                    <xdr:colOff>171450</xdr:colOff>
                    <xdr:row>17</xdr:row>
                    <xdr:rowOff>161290</xdr:rowOff>
                  </from>
                  <to xmlns:xdr="http://schemas.openxmlformats.org/drawingml/2006/spreadsheetDrawing">
                    <xdr:col>3</xdr:col>
                    <xdr:colOff>428625</xdr:colOff>
                    <xdr:row>19</xdr:row>
                    <xdr:rowOff>27940</xdr:rowOff>
                  </to>
                </anchor>
              </controlPr>
            </control>
          </mc:Choice>
        </mc:AlternateContent>
        <mc:AlternateContent>
          <mc:Choice Requires="x14">
            <control shapeId="1063" r:id="rId6" name="チェック 39">
              <controlPr defaultSize="0" autoFill="0" autoLine="0" autoPict="0">
                <anchor moveWithCells="1">
                  <from xmlns:xdr="http://schemas.openxmlformats.org/drawingml/2006/spreadsheetDrawing">
                    <xdr:col>3</xdr:col>
                    <xdr:colOff>171450</xdr:colOff>
                    <xdr:row>18</xdr:row>
                    <xdr:rowOff>161925</xdr:rowOff>
                  </from>
                  <to xmlns:xdr="http://schemas.openxmlformats.org/drawingml/2006/spreadsheetDrawing">
                    <xdr:col>3</xdr:col>
                    <xdr:colOff>428625</xdr:colOff>
                    <xdr:row>20</xdr:row>
                    <xdr:rowOff>27940</xdr:rowOff>
                  </to>
                </anchor>
              </controlPr>
            </control>
          </mc:Choice>
        </mc:AlternateContent>
        <mc:AlternateContent>
          <mc:Choice Requires="x14">
            <control shapeId="1064" r:id="rId7" name="チェック 40">
              <controlPr defaultSize="0" autoFill="0" autoLine="0" autoPict="0">
                <anchor moveWithCells="1">
                  <from xmlns:xdr="http://schemas.openxmlformats.org/drawingml/2006/spreadsheetDrawing">
                    <xdr:col>3</xdr:col>
                    <xdr:colOff>171450</xdr:colOff>
                    <xdr:row>23</xdr:row>
                    <xdr:rowOff>172085</xdr:rowOff>
                  </from>
                  <to xmlns:xdr="http://schemas.openxmlformats.org/drawingml/2006/spreadsheetDrawing">
                    <xdr:col>3</xdr:col>
                    <xdr:colOff>485775</xdr:colOff>
                    <xdr:row>25</xdr:row>
                    <xdr:rowOff>19050</xdr:rowOff>
                  </to>
                </anchor>
              </controlPr>
            </control>
          </mc:Choice>
        </mc:AlternateContent>
        <mc:AlternateContent>
          <mc:Choice Requires="x14">
            <control shapeId="1108" r:id="rId8" name="チェック 84">
              <controlPr defaultSize="0" autoFill="0" autoLine="0" autoPict="0">
                <anchor moveWithCells="1">
                  <from xmlns:xdr="http://schemas.openxmlformats.org/drawingml/2006/spreadsheetDrawing">
                    <xdr:col>3</xdr:col>
                    <xdr:colOff>171450</xdr:colOff>
                    <xdr:row>19</xdr:row>
                    <xdr:rowOff>180975</xdr:rowOff>
                  </from>
                  <to xmlns:xdr="http://schemas.openxmlformats.org/drawingml/2006/spreadsheetDrawing">
                    <xdr:col>3</xdr:col>
                    <xdr:colOff>428625</xdr:colOff>
                    <xdr:row>21</xdr:row>
                    <xdr:rowOff>19050</xdr:rowOff>
                  </to>
                </anchor>
              </controlPr>
            </control>
          </mc:Choice>
        </mc:AlternateContent>
        <mc:AlternateContent>
          <mc:Choice Requires="x14">
            <control shapeId="1109" r:id="rId9" name="チェック 85">
              <controlPr defaultSize="0" autoFill="0" autoLine="0" autoPict="0">
                <anchor moveWithCells="1">
                  <from xmlns:xdr="http://schemas.openxmlformats.org/drawingml/2006/spreadsheetDrawing">
                    <xdr:col>3</xdr:col>
                    <xdr:colOff>171450</xdr:colOff>
                    <xdr:row>20</xdr:row>
                    <xdr:rowOff>180975</xdr:rowOff>
                  </from>
                  <to xmlns:xdr="http://schemas.openxmlformats.org/drawingml/2006/spreadsheetDrawing">
                    <xdr:col>3</xdr:col>
                    <xdr:colOff>428625</xdr:colOff>
                    <xdr:row>22</xdr:row>
                    <xdr:rowOff>19050</xdr:rowOff>
                  </to>
                </anchor>
              </controlPr>
            </control>
          </mc:Choice>
        </mc:AlternateContent>
        <mc:AlternateContent>
          <mc:Choice Requires="x14">
            <control shapeId="1122" r:id="rId10" name="チェック 98">
              <controlPr defaultSize="0" autoFill="0" autoLine="0" autoPict="0">
                <anchor moveWithCells="1">
                  <from xmlns:xdr="http://schemas.openxmlformats.org/drawingml/2006/spreadsheetDrawing">
                    <xdr:col>9</xdr:col>
                    <xdr:colOff>57150</xdr:colOff>
                    <xdr:row>44</xdr:row>
                    <xdr:rowOff>172085</xdr:rowOff>
                  </from>
                  <to xmlns:xdr="http://schemas.openxmlformats.org/drawingml/2006/spreadsheetDrawing">
                    <xdr:col>12</xdr:col>
                    <xdr:colOff>19050</xdr:colOff>
                    <xdr:row>46</xdr:row>
                    <xdr:rowOff>9525</xdr:rowOff>
                  </to>
                </anchor>
              </controlPr>
            </control>
          </mc:Choice>
        </mc:AlternateContent>
        <mc:AlternateContent>
          <mc:Choice Requires="x14">
            <control shapeId="1124" r:id="rId11" name="チェック 100">
              <controlPr defaultSize="0" autoFill="0" autoLine="0" autoPict="0">
                <anchor moveWithCells="1">
                  <from xmlns:xdr="http://schemas.openxmlformats.org/drawingml/2006/spreadsheetDrawing">
                    <xdr:col>9</xdr:col>
                    <xdr:colOff>57150</xdr:colOff>
                    <xdr:row>45</xdr:row>
                    <xdr:rowOff>172085</xdr:rowOff>
                  </from>
                  <to xmlns:xdr="http://schemas.openxmlformats.org/drawingml/2006/spreadsheetDrawing">
                    <xdr:col>12</xdr:col>
                    <xdr:colOff>19050</xdr:colOff>
                    <xdr:row>47</xdr:row>
                    <xdr:rowOff>9525</xdr:rowOff>
                  </to>
                </anchor>
              </controlPr>
            </control>
          </mc:Choice>
        </mc:AlternateContent>
        <mc:AlternateContent>
          <mc:Choice Requires="x14">
            <control shapeId="1127" r:id="rId12" name="オプション 103">
              <controlPr defaultSize="0" autoFill="0" autoLine="0" autoPict="0" macro="[0]!オプション103_Click">
                <anchor moveWithCells="1">
                  <from xmlns:xdr="http://schemas.openxmlformats.org/drawingml/2006/spreadsheetDrawing">
                    <xdr:col>13</xdr:col>
                    <xdr:colOff>180975</xdr:colOff>
                    <xdr:row>1</xdr:row>
                    <xdr:rowOff>172085</xdr:rowOff>
                  </from>
                  <to xmlns:xdr="http://schemas.openxmlformats.org/drawingml/2006/spreadsheetDrawing">
                    <xdr:col>13</xdr:col>
                    <xdr:colOff>466725</xdr:colOff>
                    <xdr:row>3</xdr:row>
                    <xdr:rowOff>9525</xdr:rowOff>
                  </to>
                </anchor>
              </controlPr>
            </control>
          </mc:Choice>
        </mc:AlternateContent>
        <mc:AlternateContent>
          <mc:Choice Requires="x14">
            <control shapeId="1128" r:id="rId13" name="オプション 104">
              <controlPr defaultSize="0" autoFill="0" autoLine="0" autoPict="0">
                <anchor moveWithCells="1">
                  <from xmlns:xdr="http://schemas.openxmlformats.org/drawingml/2006/spreadsheetDrawing">
                    <xdr:col>13</xdr:col>
                    <xdr:colOff>180975</xdr:colOff>
                    <xdr:row>2</xdr:row>
                    <xdr:rowOff>172085</xdr:rowOff>
                  </from>
                  <to xmlns:xdr="http://schemas.openxmlformats.org/drawingml/2006/spreadsheetDrawing">
                    <xdr:col>13</xdr:col>
                    <xdr:colOff>466725</xdr:colOff>
                    <xdr:row>4</xdr:row>
                    <xdr:rowOff>9525</xdr:rowOff>
                  </to>
                </anchor>
              </controlPr>
            </control>
          </mc:Choice>
        </mc:AlternateContent>
        <mc:AlternateContent>
          <mc:Choice Requires="x14">
            <control shapeId="1129" r:id="rId14" name="オプション 105">
              <controlPr defaultSize="0" autoFill="0" autoLine="0" autoPict="0">
                <anchor moveWithCells="1">
                  <from xmlns:xdr="http://schemas.openxmlformats.org/drawingml/2006/spreadsheetDrawing">
                    <xdr:col>13</xdr:col>
                    <xdr:colOff>180975</xdr:colOff>
                    <xdr:row>3</xdr:row>
                    <xdr:rowOff>172085</xdr:rowOff>
                  </from>
                  <to xmlns:xdr="http://schemas.openxmlformats.org/drawingml/2006/spreadsheetDrawing">
                    <xdr:col>13</xdr:col>
                    <xdr:colOff>466725</xdr:colOff>
                    <xdr:row>5</xdr:row>
                    <xdr:rowOff>9525</xdr:rowOff>
                  </to>
                </anchor>
              </controlPr>
            </control>
          </mc:Choice>
        </mc:AlternateContent>
        <mc:AlternateContent>
          <mc:Choice Requires="x14">
            <control shapeId="1130" r:id="rId15" name="オプション 106">
              <controlPr defaultSize="0" autoFill="0" autoLine="0" autoPict="0">
                <anchor moveWithCells="1">
                  <from xmlns:xdr="http://schemas.openxmlformats.org/drawingml/2006/spreadsheetDrawing">
                    <xdr:col>13</xdr:col>
                    <xdr:colOff>180975</xdr:colOff>
                    <xdr:row>4</xdr:row>
                    <xdr:rowOff>172085</xdr:rowOff>
                  </from>
                  <to xmlns:xdr="http://schemas.openxmlformats.org/drawingml/2006/spreadsheetDrawing">
                    <xdr:col>13</xdr:col>
                    <xdr:colOff>466725</xdr:colOff>
                    <xdr:row>6</xdr:row>
                    <xdr:rowOff>9525</xdr:rowOff>
                  </to>
                </anchor>
              </controlPr>
            </control>
          </mc:Choice>
        </mc:AlternateContent>
        <mc:AlternateContent>
          <mc:Choice Requires="x14">
            <control shapeId="1131" r:id="rId16" name="オプション 107">
              <controlPr defaultSize="0" autoFill="0" autoLine="0" autoPict="0">
                <anchor moveWithCells="1">
                  <from xmlns:xdr="http://schemas.openxmlformats.org/drawingml/2006/spreadsheetDrawing">
                    <xdr:col>13</xdr:col>
                    <xdr:colOff>180975</xdr:colOff>
                    <xdr:row>5</xdr:row>
                    <xdr:rowOff>172085</xdr:rowOff>
                  </from>
                  <to xmlns:xdr="http://schemas.openxmlformats.org/drawingml/2006/spreadsheetDrawing">
                    <xdr:col>13</xdr:col>
                    <xdr:colOff>466725</xdr:colOff>
                    <xdr:row>7</xdr:row>
                    <xdr:rowOff>9525</xdr:rowOff>
                  </to>
                </anchor>
              </controlPr>
            </control>
          </mc:Choice>
        </mc:AlternateContent>
        <mc:AlternateContent>
          <mc:Choice Requires="x14">
            <control shapeId="1132" r:id="rId17" name="オプション 108">
              <controlPr defaultSize="0" autoFill="0" autoLine="0" autoPict="0">
                <anchor moveWithCells="1">
                  <from xmlns:xdr="http://schemas.openxmlformats.org/drawingml/2006/spreadsheetDrawing">
                    <xdr:col>13</xdr:col>
                    <xdr:colOff>180975</xdr:colOff>
                    <xdr:row>6</xdr:row>
                    <xdr:rowOff>172085</xdr:rowOff>
                  </from>
                  <to xmlns:xdr="http://schemas.openxmlformats.org/drawingml/2006/spreadsheetDrawing">
                    <xdr:col>13</xdr:col>
                    <xdr:colOff>466725</xdr:colOff>
                    <xdr:row>8</xdr:row>
                    <xdr:rowOff>9525</xdr:rowOff>
                  </to>
                </anchor>
              </controlPr>
            </control>
          </mc:Choice>
        </mc:AlternateContent>
        <mc:AlternateContent>
          <mc:Choice Requires="x14">
            <control shapeId="1133" r:id="rId18" name="オプション 109">
              <controlPr defaultSize="0" autoFill="0" autoLine="0" autoPict="0">
                <anchor moveWithCells="1">
                  <from xmlns:xdr="http://schemas.openxmlformats.org/drawingml/2006/spreadsheetDrawing">
                    <xdr:col>13</xdr:col>
                    <xdr:colOff>180975</xdr:colOff>
                    <xdr:row>7</xdr:row>
                    <xdr:rowOff>172085</xdr:rowOff>
                  </from>
                  <to xmlns:xdr="http://schemas.openxmlformats.org/drawingml/2006/spreadsheetDrawing">
                    <xdr:col>13</xdr:col>
                    <xdr:colOff>466725</xdr:colOff>
                    <xdr:row>9</xdr:row>
                    <xdr:rowOff>9525</xdr:rowOff>
                  </to>
                </anchor>
              </controlPr>
            </control>
          </mc:Choice>
        </mc:AlternateContent>
        <mc:AlternateContent>
          <mc:Choice Requires="x14">
            <control shapeId="1134" r:id="rId19" name="グループ 110">
              <controlPr defaultSize="0" print="0" autoFill="0" autoPict="0">
                <anchor moveWithCells="1">
                  <from xmlns:xdr="http://schemas.openxmlformats.org/drawingml/2006/spreadsheetDrawing">
                    <xdr:col>12</xdr:col>
                    <xdr:colOff>457200</xdr:colOff>
                    <xdr:row>0</xdr:row>
                    <xdr:rowOff>142875</xdr:rowOff>
                  </from>
                  <to xmlns:xdr="http://schemas.openxmlformats.org/drawingml/2006/spreadsheetDrawing">
                    <xdr:col>14</xdr:col>
                    <xdr:colOff>353060</xdr:colOff>
                    <xdr:row>10</xdr:row>
                    <xdr:rowOff>190500</xdr:rowOff>
                  </to>
                </anchor>
              </controlPr>
            </control>
          </mc:Choice>
        </mc:AlternateContent>
        <mc:AlternateContent>
          <mc:Choice Requires="x14">
            <control shapeId="1150" r:id="rId20" name="グループ 126">
              <controlPr defaultSize="0" autoFill="0" autoPict="0">
                <anchor moveWithCells="1">
                  <from xmlns:xdr="http://schemas.openxmlformats.org/drawingml/2006/spreadsheetDrawing">
                    <xdr:col>3</xdr:col>
                    <xdr:colOff>9525</xdr:colOff>
                    <xdr:row>9</xdr:row>
                    <xdr:rowOff>190500</xdr:rowOff>
                  </from>
                  <to xmlns:xdr="http://schemas.openxmlformats.org/drawingml/2006/spreadsheetDrawing">
                    <xdr:col>4</xdr:col>
                    <xdr:colOff>0</xdr:colOff>
                    <xdr:row>13</xdr:row>
                    <xdr:rowOff>9525</xdr:rowOff>
                  </to>
                </anchor>
              </controlPr>
            </control>
          </mc:Choice>
        </mc:AlternateContent>
        <mc:AlternateContent>
          <mc:Choice Requires="x14">
            <control shapeId="1151" r:id="rId21" name="オプション 127">
              <controlPr defaultSize="0" autoFill="0" autoLine="0" autoPict="0">
                <anchor moveWithCells="1">
                  <from xmlns:xdr="http://schemas.openxmlformats.org/drawingml/2006/spreadsheetDrawing">
                    <xdr:col>3</xdr:col>
                    <xdr:colOff>171450</xdr:colOff>
                    <xdr:row>9</xdr:row>
                    <xdr:rowOff>190500</xdr:rowOff>
                  </from>
                  <to xmlns:xdr="http://schemas.openxmlformats.org/drawingml/2006/spreadsheetDrawing">
                    <xdr:col>4</xdr:col>
                    <xdr:colOff>466725</xdr:colOff>
                    <xdr:row>11</xdr:row>
                    <xdr:rowOff>27940</xdr:rowOff>
                  </to>
                </anchor>
              </controlPr>
            </control>
          </mc:Choice>
        </mc:AlternateContent>
        <mc:AlternateContent>
          <mc:Choice Requires="x14">
            <control shapeId="1152" r:id="rId22" name="オプション 128">
              <controlPr defaultSize="0" autoFill="0" autoLine="0" autoPict="0">
                <anchor moveWithCells="1">
                  <from xmlns:xdr="http://schemas.openxmlformats.org/drawingml/2006/spreadsheetDrawing">
                    <xdr:col>3</xdr:col>
                    <xdr:colOff>171450</xdr:colOff>
                    <xdr:row>10</xdr:row>
                    <xdr:rowOff>190500</xdr:rowOff>
                  </from>
                  <to xmlns:xdr="http://schemas.openxmlformats.org/drawingml/2006/spreadsheetDrawing">
                    <xdr:col>4</xdr:col>
                    <xdr:colOff>466725</xdr:colOff>
                    <xdr:row>12</xdr:row>
                    <xdr:rowOff>27940</xdr:rowOff>
                  </to>
                </anchor>
              </controlPr>
            </control>
          </mc:Choice>
        </mc:AlternateContent>
        <mc:AlternateContent>
          <mc:Choice Requires="x14">
            <control shapeId="1153" r:id="rId23" name="オプション 129">
              <controlPr defaultSize="0" autoFill="0" autoLine="0" autoPict="0">
                <anchor moveWithCells="1">
                  <from xmlns:xdr="http://schemas.openxmlformats.org/drawingml/2006/spreadsheetDrawing">
                    <xdr:col>3</xdr:col>
                    <xdr:colOff>171450</xdr:colOff>
                    <xdr:row>11</xdr:row>
                    <xdr:rowOff>190500</xdr:rowOff>
                  </from>
                  <to xmlns:xdr="http://schemas.openxmlformats.org/drawingml/2006/spreadsheetDrawing">
                    <xdr:col>4</xdr:col>
                    <xdr:colOff>466725</xdr:colOff>
                    <xdr:row>13</xdr:row>
                    <xdr:rowOff>27940</xdr:rowOff>
                  </to>
                </anchor>
              </controlPr>
            </control>
          </mc:Choice>
        </mc:AlternateContent>
        <mc:AlternateContent>
          <mc:Choice Requires="x14">
            <control shapeId="1170" r:id="rId24" name="チェック 146">
              <controlPr defaultSize="0" autoFill="0" autoLine="0" autoPict="0">
                <anchor moveWithCells="1">
                  <from xmlns:xdr="http://schemas.openxmlformats.org/drawingml/2006/spreadsheetDrawing">
                    <xdr:col>3</xdr:col>
                    <xdr:colOff>171450</xdr:colOff>
                    <xdr:row>21</xdr:row>
                    <xdr:rowOff>180975</xdr:rowOff>
                  </from>
                  <to xmlns:xdr="http://schemas.openxmlformats.org/drawingml/2006/spreadsheetDrawing">
                    <xdr:col>3</xdr:col>
                    <xdr:colOff>428625</xdr:colOff>
                    <xdr:row>23</xdr:row>
                    <xdr:rowOff>19050</xdr:rowOff>
                  </to>
                </anchor>
              </controlPr>
            </control>
          </mc:Choice>
        </mc:AlternateContent>
        <mc:AlternateContent>
          <mc:Choice Requires="x14">
            <control shapeId="1196" r:id="rId25" name="チェック 172">
              <controlPr defaultSize="0" autoFill="0" autoLine="0" autoPict="0">
                <anchor moveWithCells="1">
                  <from xmlns:xdr="http://schemas.openxmlformats.org/drawingml/2006/spreadsheetDrawing">
                    <xdr:col>3</xdr:col>
                    <xdr:colOff>171450</xdr:colOff>
                    <xdr:row>22</xdr:row>
                    <xdr:rowOff>180975</xdr:rowOff>
                  </from>
                  <to xmlns:xdr="http://schemas.openxmlformats.org/drawingml/2006/spreadsheetDrawing">
                    <xdr:col>3</xdr:col>
                    <xdr:colOff>428625</xdr:colOff>
                    <xdr:row>24</xdr:row>
                    <xdr:rowOff>19050</xdr:rowOff>
                  </to>
                </anchor>
              </controlPr>
            </control>
          </mc:Choice>
        </mc:AlternateContent>
        <mc:AlternateContent>
          <mc:Choice Requires="x14">
            <control shapeId="1197" r:id="rId26" name="オプション 173">
              <controlPr defaultSize="0" autoFill="0" autoLine="0" autoPict="0">
                <anchor moveWithCells="1">
                  <from xmlns:xdr="http://schemas.openxmlformats.org/drawingml/2006/spreadsheetDrawing">
                    <xdr:col>13</xdr:col>
                    <xdr:colOff>180975</xdr:colOff>
                    <xdr:row>8</xdr:row>
                    <xdr:rowOff>172085</xdr:rowOff>
                  </from>
                  <to xmlns:xdr="http://schemas.openxmlformats.org/drawingml/2006/spreadsheetDrawing">
                    <xdr:col>13</xdr:col>
                    <xdr:colOff>466725</xdr:colOff>
                    <xdr:row>10</xdr:row>
                    <xdr:rowOff>9525</xdr:rowOff>
                  </to>
                </anchor>
              </controlPr>
            </control>
          </mc:Choice>
        </mc:AlternateContent>
        <mc:AlternateContent>
          <mc:Choice Requires="x14">
            <control shapeId="1198" r:id="rId27" name="チェック 174">
              <controlPr defaultSize="0" autoFill="0" autoLine="0" autoPict="0">
                <anchor moveWithCells="1">
                  <from xmlns:xdr="http://schemas.openxmlformats.org/drawingml/2006/spreadsheetDrawing">
                    <xdr:col>3</xdr:col>
                    <xdr:colOff>171450</xdr:colOff>
                    <xdr:row>15</xdr:row>
                    <xdr:rowOff>180975</xdr:rowOff>
                  </from>
                  <to xmlns:xdr="http://schemas.openxmlformats.org/drawingml/2006/spreadsheetDrawing">
                    <xdr:col>3</xdr:col>
                    <xdr:colOff>485775</xdr:colOff>
                    <xdr:row>17</xdr:row>
                    <xdr:rowOff>27940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7">
    <tabColor rgb="FF0070C0"/>
    <pageSetUpPr fitToPage="1"/>
  </sheetPr>
  <dimension ref="A1:AT67"/>
  <sheetViews>
    <sheetView showZeros="0" view="pageBreakPreview" zoomScaleSheetLayoutView="100" workbookViewId="0">
      <selection sqref="A1:AJ1"/>
    </sheetView>
  </sheetViews>
  <sheetFormatPr defaultRowHeight="13.5" customHeight="1"/>
  <cols>
    <col min="1" max="38" width="2.5" style="583" customWidth="1"/>
    <col min="39" max="46" width="2.25" style="583" customWidth="1"/>
    <col min="47" max="16384" width="9" style="583" customWidth="1"/>
  </cols>
  <sheetData>
    <row r="1" spans="1:38" ht="13.5" customHeight="1">
      <c r="A1" s="584" t="s">
        <v>161</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row>
    <row r="3" spans="1:38" ht="13.5" customHeight="1">
      <c r="A3" s="585" t="s">
        <v>615</v>
      </c>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625"/>
    </row>
    <row r="4" spans="1:38" ht="13.5" customHeight="1">
      <c r="A4" s="586" t="s">
        <v>627</v>
      </c>
      <c r="B4" s="595"/>
      <c r="C4" s="595"/>
      <c r="D4" s="595"/>
      <c r="E4" s="595"/>
      <c r="F4" s="595"/>
      <c r="G4" s="595"/>
      <c r="H4" s="595"/>
      <c r="I4" s="595"/>
      <c r="J4" s="595"/>
      <c r="K4" s="595"/>
      <c r="L4" s="595"/>
      <c r="M4" s="620"/>
      <c r="N4" s="621" t="s">
        <v>260</v>
      </c>
      <c r="O4" s="595"/>
      <c r="P4" s="595"/>
      <c r="Q4" s="595"/>
      <c r="R4" s="595"/>
      <c r="S4" s="595"/>
      <c r="T4" s="595"/>
      <c r="U4" s="595"/>
      <c r="V4" s="595"/>
      <c r="W4" s="595"/>
      <c r="X4" s="595"/>
      <c r="Y4" s="595"/>
      <c r="Z4" s="595"/>
      <c r="AA4" s="595"/>
      <c r="AB4" s="595"/>
      <c r="AC4" s="595"/>
      <c r="AD4" s="595"/>
      <c r="AE4" s="595"/>
      <c r="AF4" s="595"/>
      <c r="AG4" s="620"/>
      <c r="AH4" s="623" t="s">
        <v>446</v>
      </c>
      <c r="AI4" s="623"/>
      <c r="AJ4" s="626"/>
    </row>
    <row r="5" spans="1:38" ht="13.5" customHeight="1">
      <c r="A5" s="587">
        <v>1</v>
      </c>
      <c r="B5" s="596" t="s">
        <v>349</v>
      </c>
      <c r="C5" s="596"/>
      <c r="D5" s="596"/>
      <c r="E5" s="596"/>
      <c r="F5" s="596"/>
      <c r="G5" s="596"/>
      <c r="H5" s="596"/>
      <c r="I5" s="596"/>
      <c r="J5" s="596"/>
      <c r="K5" s="596"/>
      <c r="L5" s="596"/>
      <c r="M5" s="596"/>
      <c r="N5" s="597" t="s">
        <v>621</v>
      </c>
      <c r="O5" s="607"/>
      <c r="P5" s="607"/>
      <c r="Q5" s="607"/>
      <c r="R5" s="607"/>
      <c r="S5" s="607"/>
      <c r="T5" s="607"/>
      <c r="U5" s="607"/>
      <c r="V5" s="607"/>
      <c r="W5" s="607"/>
      <c r="X5" s="607"/>
      <c r="Y5" s="607"/>
      <c r="Z5" s="607"/>
      <c r="AA5" s="607"/>
      <c r="AB5" s="607"/>
      <c r="AC5" s="607"/>
      <c r="AD5" s="607"/>
      <c r="AE5" s="607"/>
      <c r="AF5" s="607"/>
      <c r="AG5" s="607"/>
      <c r="AH5" s="624"/>
      <c r="AI5" s="624"/>
      <c r="AJ5" s="627"/>
    </row>
    <row r="6" spans="1:38" ht="13.5" customHeight="1">
      <c r="A6" s="587">
        <v>2</v>
      </c>
      <c r="B6" s="597" t="s">
        <v>585</v>
      </c>
      <c r="C6" s="607"/>
      <c r="D6" s="607"/>
      <c r="E6" s="607"/>
      <c r="F6" s="607"/>
      <c r="G6" s="607"/>
      <c r="H6" s="607"/>
      <c r="I6" s="607"/>
      <c r="J6" s="607"/>
      <c r="K6" s="607"/>
      <c r="L6" s="607"/>
      <c r="M6" s="607"/>
      <c r="N6" s="597" t="s">
        <v>84</v>
      </c>
      <c r="O6" s="607"/>
      <c r="P6" s="607"/>
      <c r="Q6" s="607"/>
      <c r="R6" s="607"/>
      <c r="S6" s="607"/>
      <c r="T6" s="607"/>
      <c r="U6" s="607"/>
      <c r="V6" s="607"/>
      <c r="W6" s="607"/>
      <c r="X6" s="607"/>
      <c r="Y6" s="607"/>
      <c r="Z6" s="607"/>
      <c r="AA6" s="607"/>
      <c r="AB6" s="607"/>
      <c r="AC6" s="607"/>
      <c r="AD6" s="607"/>
      <c r="AE6" s="607"/>
      <c r="AF6" s="607"/>
      <c r="AG6" s="607"/>
      <c r="AH6" s="624"/>
      <c r="AI6" s="624"/>
      <c r="AJ6" s="627"/>
    </row>
    <row r="7" spans="1:38" ht="13.5" customHeight="1">
      <c r="A7" s="588">
        <v>3</v>
      </c>
      <c r="B7" s="598" t="s">
        <v>593</v>
      </c>
      <c r="C7" s="608"/>
      <c r="D7" s="608"/>
      <c r="E7" s="608"/>
      <c r="F7" s="608"/>
      <c r="G7" s="608"/>
      <c r="H7" s="608"/>
      <c r="I7" s="608"/>
      <c r="J7" s="608"/>
      <c r="K7" s="608"/>
      <c r="L7" s="608"/>
      <c r="M7" s="608"/>
      <c r="N7" s="598" t="s">
        <v>611</v>
      </c>
      <c r="O7" s="608"/>
      <c r="P7" s="608"/>
      <c r="Q7" s="608"/>
      <c r="R7" s="608"/>
      <c r="S7" s="608"/>
      <c r="T7" s="608"/>
      <c r="U7" s="608"/>
      <c r="V7" s="608"/>
      <c r="W7" s="608"/>
      <c r="X7" s="608"/>
      <c r="Y7" s="608"/>
      <c r="Z7" s="608"/>
      <c r="AA7" s="608"/>
      <c r="AB7" s="608"/>
      <c r="AC7" s="608"/>
      <c r="AD7" s="608"/>
      <c r="AE7" s="608"/>
      <c r="AF7" s="608"/>
      <c r="AG7" s="608"/>
      <c r="AH7" s="624"/>
      <c r="AI7" s="624"/>
      <c r="AJ7" s="627"/>
    </row>
    <row r="8" spans="1:38" ht="13.5" customHeight="1">
      <c r="A8" s="589"/>
      <c r="B8" s="599"/>
      <c r="C8" s="609"/>
      <c r="D8" s="609"/>
      <c r="E8" s="609"/>
      <c r="F8" s="609"/>
      <c r="G8" s="609"/>
      <c r="H8" s="609"/>
      <c r="I8" s="609"/>
      <c r="J8" s="609"/>
      <c r="K8" s="609"/>
      <c r="L8" s="609"/>
      <c r="M8" s="609"/>
      <c r="N8" s="599" t="s">
        <v>613</v>
      </c>
      <c r="O8" s="609"/>
      <c r="P8" s="609"/>
      <c r="Q8" s="609"/>
      <c r="R8" s="609"/>
      <c r="S8" s="609"/>
      <c r="T8" s="609"/>
      <c r="U8" s="609"/>
      <c r="V8" s="609"/>
      <c r="W8" s="609"/>
      <c r="X8" s="609"/>
      <c r="Y8" s="609"/>
      <c r="Z8" s="609"/>
      <c r="AA8" s="609"/>
      <c r="AB8" s="609"/>
      <c r="AC8" s="609"/>
      <c r="AD8" s="609"/>
      <c r="AE8" s="609"/>
      <c r="AF8" s="609"/>
      <c r="AG8" s="609"/>
      <c r="AH8" s="624"/>
      <c r="AI8" s="624"/>
      <c r="AJ8" s="627"/>
    </row>
    <row r="9" spans="1:38" ht="13.5" customHeight="1">
      <c r="A9" s="587">
        <v>4</v>
      </c>
      <c r="B9" s="597" t="s">
        <v>594</v>
      </c>
      <c r="C9" s="607"/>
      <c r="D9" s="607"/>
      <c r="E9" s="607"/>
      <c r="F9" s="607"/>
      <c r="G9" s="607"/>
      <c r="H9" s="607"/>
      <c r="I9" s="607"/>
      <c r="J9" s="607"/>
      <c r="K9" s="607"/>
      <c r="L9" s="607"/>
      <c r="M9" s="607"/>
      <c r="N9" s="597" t="s">
        <v>596</v>
      </c>
      <c r="O9" s="607"/>
      <c r="P9" s="607"/>
      <c r="Q9" s="607"/>
      <c r="R9" s="607"/>
      <c r="S9" s="607"/>
      <c r="T9" s="607"/>
      <c r="U9" s="607"/>
      <c r="V9" s="607"/>
      <c r="W9" s="607"/>
      <c r="X9" s="607"/>
      <c r="Y9" s="607"/>
      <c r="Z9" s="607"/>
      <c r="AA9" s="607"/>
      <c r="AB9" s="607"/>
      <c r="AC9" s="607"/>
      <c r="AD9" s="607"/>
      <c r="AE9" s="607"/>
      <c r="AF9" s="607"/>
      <c r="AG9" s="607"/>
      <c r="AH9" s="624"/>
      <c r="AI9" s="624"/>
      <c r="AJ9" s="627"/>
      <c r="AL9" s="634" t="s">
        <v>622</v>
      </c>
    </row>
    <row r="10" spans="1:38" ht="13.5" customHeight="1">
      <c r="A10" s="587">
        <v>5</v>
      </c>
      <c r="B10" s="600" t="s">
        <v>166</v>
      </c>
      <c r="C10" s="600"/>
      <c r="D10" s="600"/>
      <c r="E10" s="600"/>
      <c r="F10" s="600"/>
      <c r="G10" s="600"/>
      <c r="H10" s="600"/>
      <c r="I10" s="600"/>
      <c r="J10" s="600"/>
      <c r="K10" s="600"/>
      <c r="L10" s="600"/>
      <c r="M10" s="600"/>
      <c r="N10" s="597" t="s">
        <v>53</v>
      </c>
      <c r="O10" s="607"/>
      <c r="P10" s="607"/>
      <c r="Q10" s="607"/>
      <c r="R10" s="607"/>
      <c r="S10" s="607"/>
      <c r="T10" s="607"/>
      <c r="U10" s="607"/>
      <c r="V10" s="607"/>
      <c r="W10" s="607"/>
      <c r="X10" s="607"/>
      <c r="Y10" s="607"/>
      <c r="Z10" s="607"/>
      <c r="AA10" s="607"/>
      <c r="AB10" s="607"/>
      <c r="AC10" s="607"/>
      <c r="AD10" s="607"/>
      <c r="AE10" s="607"/>
      <c r="AF10" s="607"/>
      <c r="AG10" s="607"/>
      <c r="AH10" s="624"/>
      <c r="AI10" s="624"/>
      <c r="AJ10" s="627"/>
      <c r="AL10" s="634" t="s">
        <v>623</v>
      </c>
    </row>
    <row r="11" spans="1:38" ht="13.5" customHeight="1">
      <c r="A11" s="587">
        <v>6</v>
      </c>
      <c r="B11" s="597" t="s">
        <v>591</v>
      </c>
      <c r="C11" s="607"/>
      <c r="D11" s="607"/>
      <c r="E11" s="607"/>
      <c r="F11" s="607"/>
      <c r="G11" s="607"/>
      <c r="H11" s="607"/>
      <c r="I11" s="607"/>
      <c r="J11" s="607"/>
      <c r="K11" s="607"/>
      <c r="L11" s="607"/>
      <c r="M11" s="607"/>
      <c r="N11" s="597" t="s">
        <v>597</v>
      </c>
      <c r="O11" s="607"/>
      <c r="P11" s="607"/>
      <c r="Q11" s="607"/>
      <c r="R11" s="607"/>
      <c r="S11" s="607"/>
      <c r="T11" s="607"/>
      <c r="U11" s="607"/>
      <c r="V11" s="607"/>
      <c r="W11" s="607"/>
      <c r="X11" s="607"/>
      <c r="Y11" s="607"/>
      <c r="Z11" s="607"/>
      <c r="AA11" s="607"/>
      <c r="AB11" s="607"/>
      <c r="AC11" s="607"/>
      <c r="AD11" s="607"/>
      <c r="AE11" s="607"/>
      <c r="AF11" s="607"/>
      <c r="AG11" s="607"/>
      <c r="AH11" s="624"/>
      <c r="AI11" s="624"/>
      <c r="AJ11" s="627"/>
      <c r="AL11" s="634" t="s">
        <v>152</v>
      </c>
    </row>
    <row r="12" spans="1:38" ht="13.5" customHeight="1">
      <c r="A12" s="587">
        <v>7</v>
      </c>
      <c r="B12" s="597" t="s">
        <v>519</v>
      </c>
      <c r="C12" s="607"/>
      <c r="D12" s="607"/>
      <c r="E12" s="607"/>
      <c r="F12" s="607"/>
      <c r="G12" s="607"/>
      <c r="H12" s="607"/>
      <c r="I12" s="607"/>
      <c r="J12" s="607"/>
      <c r="K12" s="607"/>
      <c r="L12" s="607"/>
      <c r="M12" s="607"/>
      <c r="N12" s="597" t="s">
        <v>589</v>
      </c>
      <c r="O12" s="607"/>
      <c r="P12" s="607"/>
      <c r="Q12" s="607"/>
      <c r="R12" s="607"/>
      <c r="S12" s="607"/>
      <c r="T12" s="607"/>
      <c r="U12" s="607"/>
      <c r="V12" s="607"/>
      <c r="W12" s="607"/>
      <c r="X12" s="607"/>
      <c r="Y12" s="607"/>
      <c r="Z12" s="607"/>
      <c r="AA12" s="607"/>
      <c r="AB12" s="607"/>
      <c r="AC12" s="607"/>
      <c r="AD12" s="607"/>
      <c r="AE12" s="607"/>
      <c r="AF12" s="607"/>
      <c r="AG12" s="607"/>
      <c r="AH12" s="624"/>
      <c r="AI12" s="624"/>
      <c r="AJ12" s="627"/>
    </row>
    <row r="13" spans="1:38" ht="13.5" customHeight="1">
      <c r="A13" s="587">
        <v>8</v>
      </c>
      <c r="B13" s="597" t="s">
        <v>586</v>
      </c>
      <c r="C13" s="607"/>
      <c r="D13" s="607"/>
      <c r="E13" s="607"/>
      <c r="F13" s="607"/>
      <c r="G13" s="607"/>
      <c r="H13" s="607"/>
      <c r="I13" s="607"/>
      <c r="J13" s="607"/>
      <c r="K13" s="607"/>
      <c r="L13" s="607"/>
      <c r="M13" s="607"/>
      <c r="N13" s="597" t="s">
        <v>590</v>
      </c>
      <c r="O13" s="607"/>
      <c r="P13" s="607"/>
      <c r="Q13" s="607"/>
      <c r="R13" s="607"/>
      <c r="S13" s="607"/>
      <c r="T13" s="607"/>
      <c r="U13" s="607"/>
      <c r="V13" s="607"/>
      <c r="W13" s="607"/>
      <c r="X13" s="607"/>
      <c r="Y13" s="607"/>
      <c r="Z13" s="607"/>
      <c r="AA13" s="607"/>
      <c r="AB13" s="607"/>
      <c r="AC13" s="607"/>
      <c r="AD13" s="607"/>
      <c r="AE13" s="607"/>
      <c r="AF13" s="607"/>
      <c r="AG13" s="607"/>
      <c r="AH13" s="624"/>
      <c r="AI13" s="624"/>
      <c r="AJ13" s="627"/>
    </row>
    <row r="14" spans="1:38" ht="13.5" customHeight="1">
      <c r="A14" s="588">
        <v>9</v>
      </c>
      <c r="B14" s="598" t="s">
        <v>461</v>
      </c>
      <c r="C14" s="608"/>
      <c r="D14" s="608"/>
      <c r="E14" s="608"/>
      <c r="F14" s="608"/>
      <c r="G14" s="608"/>
      <c r="H14" s="608"/>
      <c r="I14" s="608"/>
      <c r="J14" s="608"/>
      <c r="K14" s="608"/>
      <c r="L14" s="608"/>
      <c r="M14" s="608"/>
      <c r="N14" s="598" t="s">
        <v>407</v>
      </c>
      <c r="O14" s="608"/>
      <c r="P14" s="608"/>
      <c r="Q14" s="608"/>
      <c r="R14" s="608"/>
      <c r="S14" s="608"/>
      <c r="T14" s="608"/>
      <c r="U14" s="608"/>
      <c r="V14" s="608"/>
      <c r="W14" s="608"/>
      <c r="X14" s="608"/>
      <c r="Y14" s="608"/>
      <c r="Z14" s="608"/>
      <c r="AA14" s="608"/>
      <c r="AB14" s="608"/>
      <c r="AC14" s="608"/>
      <c r="AD14" s="608"/>
      <c r="AE14" s="608"/>
      <c r="AF14" s="608"/>
      <c r="AG14" s="608"/>
      <c r="AH14" s="624"/>
      <c r="AI14" s="624"/>
      <c r="AJ14" s="627"/>
    </row>
    <row r="15" spans="1:38" ht="13.5" customHeight="1">
      <c r="A15" s="589"/>
      <c r="B15" s="599"/>
      <c r="C15" s="609"/>
      <c r="D15" s="609"/>
      <c r="E15" s="609"/>
      <c r="F15" s="609"/>
      <c r="G15" s="609"/>
      <c r="H15" s="609"/>
      <c r="I15" s="609"/>
      <c r="J15" s="609"/>
      <c r="K15" s="609"/>
      <c r="L15" s="609"/>
      <c r="M15" s="609"/>
      <c r="N15" s="599" t="s">
        <v>614</v>
      </c>
      <c r="O15" s="609"/>
      <c r="P15" s="609"/>
      <c r="Q15" s="609"/>
      <c r="R15" s="609"/>
      <c r="S15" s="609"/>
      <c r="T15" s="609"/>
      <c r="U15" s="609"/>
      <c r="V15" s="609"/>
      <c r="W15" s="609"/>
      <c r="X15" s="609"/>
      <c r="Y15" s="609"/>
      <c r="Z15" s="609"/>
      <c r="AA15" s="609"/>
      <c r="AB15" s="609"/>
      <c r="AC15" s="609"/>
      <c r="AD15" s="609"/>
      <c r="AE15" s="609"/>
      <c r="AF15" s="609"/>
      <c r="AG15" s="609"/>
      <c r="AH15" s="624"/>
      <c r="AI15" s="624"/>
      <c r="AJ15" s="627"/>
    </row>
    <row r="16" spans="1:38" ht="13.5" customHeight="1">
      <c r="A16" s="587">
        <v>10</v>
      </c>
      <c r="B16" s="597" t="s">
        <v>587</v>
      </c>
      <c r="C16" s="607"/>
      <c r="D16" s="607"/>
      <c r="E16" s="607"/>
      <c r="F16" s="607"/>
      <c r="G16" s="607"/>
      <c r="H16" s="607"/>
      <c r="I16" s="607"/>
      <c r="J16" s="607"/>
      <c r="K16" s="607"/>
      <c r="L16" s="607"/>
      <c r="M16" s="607"/>
      <c r="N16" s="597" t="s">
        <v>318</v>
      </c>
      <c r="O16" s="607"/>
      <c r="P16" s="607"/>
      <c r="Q16" s="607"/>
      <c r="R16" s="607"/>
      <c r="S16" s="607"/>
      <c r="T16" s="607"/>
      <c r="U16" s="607"/>
      <c r="V16" s="607"/>
      <c r="W16" s="607"/>
      <c r="X16" s="607"/>
      <c r="Y16" s="607"/>
      <c r="Z16" s="607"/>
      <c r="AA16" s="607"/>
      <c r="AB16" s="607"/>
      <c r="AC16" s="607"/>
      <c r="AD16" s="607"/>
      <c r="AE16" s="607"/>
      <c r="AF16" s="607"/>
      <c r="AG16" s="607"/>
      <c r="AH16" s="624"/>
      <c r="AI16" s="624"/>
      <c r="AJ16" s="627"/>
      <c r="AL16" s="634" t="s">
        <v>624</v>
      </c>
    </row>
    <row r="17" spans="1:46" ht="13.5" customHeight="1">
      <c r="A17" s="587">
        <v>11</v>
      </c>
      <c r="B17" s="597" t="s">
        <v>588</v>
      </c>
      <c r="C17" s="607"/>
      <c r="D17" s="607"/>
      <c r="E17" s="607"/>
      <c r="F17" s="607"/>
      <c r="G17" s="607"/>
      <c r="H17" s="607"/>
      <c r="I17" s="607"/>
      <c r="J17" s="607"/>
      <c r="K17" s="607"/>
      <c r="L17" s="607"/>
      <c r="M17" s="607"/>
      <c r="N17" s="597" t="s">
        <v>592</v>
      </c>
      <c r="O17" s="607"/>
      <c r="P17" s="607"/>
      <c r="Q17" s="607"/>
      <c r="R17" s="607"/>
      <c r="S17" s="607"/>
      <c r="T17" s="607"/>
      <c r="U17" s="607"/>
      <c r="V17" s="607"/>
      <c r="W17" s="607"/>
      <c r="X17" s="607"/>
      <c r="Y17" s="607"/>
      <c r="Z17" s="607"/>
      <c r="AA17" s="607"/>
      <c r="AB17" s="607"/>
      <c r="AC17" s="607"/>
      <c r="AD17" s="607"/>
      <c r="AE17" s="607"/>
      <c r="AF17" s="607"/>
      <c r="AG17" s="607"/>
      <c r="AH17" s="624"/>
      <c r="AI17" s="624"/>
      <c r="AJ17" s="627"/>
    </row>
    <row r="18" spans="1:46" ht="13.5" customHeight="1">
      <c r="A18" s="588">
        <v>12</v>
      </c>
      <c r="B18" s="598" t="s">
        <v>501</v>
      </c>
      <c r="C18" s="608"/>
      <c r="D18" s="608"/>
      <c r="E18" s="608"/>
      <c r="F18" s="608"/>
      <c r="G18" s="608"/>
      <c r="H18" s="608"/>
      <c r="I18" s="608"/>
      <c r="J18" s="608"/>
      <c r="K18" s="608"/>
      <c r="L18" s="608"/>
      <c r="M18" s="608"/>
      <c r="N18" s="604" t="s">
        <v>629</v>
      </c>
      <c r="O18" s="611"/>
      <c r="P18" s="611"/>
      <c r="Q18" s="611"/>
      <c r="R18" s="611"/>
      <c r="S18" s="611"/>
      <c r="T18" s="611"/>
      <c r="U18" s="611"/>
      <c r="V18" s="611"/>
      <c r="W18" s="611"/>
      <c r="X18" s="611"/>
      <c r="Y18" s="611"/>
      <c r="Z18" s="611"/>
      <c r="AA18" s="611"/>
      <c r="AB18" s="611"/>
      <c r="AC18" s="611"/>
      <c r="AD18" s="611"/>
      <c r="AE18" s="611"/>
      <c r="AF18" s="611"/>
      <c r="AG18" s="611"/>
      <c r="AH18" s="624"/>
      <c r="AI18" s="624"/>
      <c r="AJ18" s="627"/>
    </row>
    <row r="19" spans="1:46" ht="6" customHeight="1">
      <c r="A19" s="590"/>
      <c r="B19" s="601"/>
      <c r="C19" s="601"/>
      <c r="D19" s="601"/>
      <c r="E19" s="601"/>
      <c r="F19" s="601"/>
      <c r="G19" s="601"/>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28"/>
    </row>
    <row r="20" spans="1:46" ht="13.5" customHeight="1">
      <c r="A20" s="591"/>
      <c r="B20" s="583" t="s">
        <v>162</v>
      </c>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29"/>
      <c r="AK20" s="616"/>
      <c r="AL20" s="616"/>
    </row>
    <row r="21" spans="1:46" ht="6" customHeight="1">
      <c r="A21" s="591"/>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29"/>
      <c r="AK21" s="616"/>
      <c r="AL21" s="616"/>
    </row>
    <row r="22" spans="1:46" ht="13.5" customHeight="1">
      <c r="A22" s="591"/>
      <c r="D22" s="614" t="s">
        <v>188</v>
      </c>
      <c r="E22" s="614"/>
      <c r="F22" s="614"/>
      <c r="G22" s="614" t="s">
        <v>90</v>
      </c>
      <c r="H22" s="614"/>
      <c r="I22" s="614" t="s">
        <v>236</v>
      </c>
      <c r="J22" s="614"/>
      <c r="K22" s="617" t="s">
        <v>40</v>
      </c>
      <c r="L22" s="616"/>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29"/>
      <c r="AK22" s="616"/>
      <c r="AL22" s="634" t="s">
        <v>470</v>
      </c>
    </row>
    <row r="23" spans="1:46" ht="13.5" customHeight="1">
      <c r="A23" s="591"/>
      <c r="K23" s="616"/>
      <c r="L23" s="616"/>
      <c r="M23" s="616"/>
      <c r="N23" s="616"/>
      <c r="O23" s="616"/>
      <c r="P23" s="616"/>
      <c r="Q23" s="616"/>
      <c r="R23" s="616"/>
      <c r="T23" s="622" t="s">
        <v>171</v>
      </c>
      <c r="U23" s="298"/>
      <c r="V23" s="298"/>
      <c r="W23" s="298"/>
      <c r="X23" s="298"/>
      <c r="Y23" s="298"/>
      <c r="Z23" s="298"/>
      <c r="AA23" s="298"/>
      <c r="AB23" s="298"/>
      <c r="AC23" s="616"/>
      <c r="AD23" s="617"/>
      <c r="AE23" s="617"/>
      <c r="AF23" s="617"/>
      <c r="AG23" s="617"/>
      <c r="AH23" s="617"/>
      <c r="AI23" s="616"/>
      <c r="AJ23" s="629"/>
      <c r="AK23" s="616"/>
      <c r="AL23" s="634" t="s">
        <v>288</v>
      </c>
    </row>
    <row r="24" spans="1:46" ht="13.5" customHeight="1">
      <c r="A24" s="591"/>
      <c r="K24" s="616"/>
      <c r="L24" s="616"/>
      <c r="M24" s="616"/>
      <c r="N24" s="616"/>
      <c r="O24" s="616"/>
      <c r="P24" s="616"/>
      <c r="Q24" s="616"/>
      <c r="R24" s="616"/>
      <c r="S24" s="616" t="s">
        <v>265</v>
      </c>
      <c r="T24" s="622" t="s">
        <v>533</v>
      </c>
      <c r="U24" s="298"/>
      <c r="V24" s="298"/>
      <c r="W24" s="298"/>
      <c r="X24" s="298"/>
      <c r="Y24" s="298"/>
      <c r="Z24" s="298"/>
      <c r="AA24" s="298"/>
      <c r="AB24" s="298"/>
      <c r="AC24" s="616"/>
      <c r="AD24" s="617" t="str">
        <f>IF(AD23="","",VLOOKUP(AD23,入力シート!E37:J42,5,0))</f>
        <v/>
      </c>
      <c r="AE24" s="617"/>
      <c r="AF24" s="617"/>
      <c r="AG24" s="617"/>
      <c r="AH24" s="617"/>
      <c r="AI24" s="616" t="s">
        <v>27</v>
      </c>
      <c r="AJ24" s="629"/>
      <c r="AK24" s="616"/>
      <c r="AL24" s="634" t="s">
        <v>491</v>
      </c>
      <c r="AM24" s="635"/>
      <c r="AN24" s="635"/>
      <c r="AO24" s="616"/>
      <c r="AP24" s="636"/>
      <c r="AQ24" s="635"/>
      <c r="AR24" s="616"/>
      <c r="AS24" s="636"/>
      <c r="AT24" s="635"/>
    </row>
    <row r="25" spans="1:46" ht="6" customHeight="1">
      <c r="A25" s="592"/>
      <c r="B25" s="602"/>
      <c r="C25" s="602"/>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30"/>
      <c r="AM25" s="636"/>
      <c r="AN25" s="635"/>
      <c r="AP25" s="636"/>
      <c r="AQ25" s="635"/>
      <c r="AS25" s="636"/>
      <c r="AT25" s="635"/>
    </row>
    <row r="26" spans="1:46" ht="13.5" customHeight="1">
      <c r="AM26" s="635"/>
      <c r="AN26" s="635"/>
      <c r="AP26" s="635"/>
      <c r="AQ26" s="635"/>
      <c r="AS26" s="635"/>
      <c r="AT26" s="635"/>
    </row>
    <row r="27" spans="1:46" ht="13.5" customHeight="1">
      <c r="A27" s="585" t="s">
        <v>617</v>
      </c>
      <c r="B27" s="59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297"/>
      <c r="AI27" s="297"/>
      <c r="AJ27" s="631"/>
    </row>
    <row r="28" spans="1:46" ht="13.5" customHeight="1">
      <c r="A28" s="586" t="s">
        <v>627</v>
      </c>
      <c r="B28" s="595"/>
      <c r="C28" s="595"/>
      <c r="D28" s="595"/>
      <c r="E28" s="595"/>
      <c r="F28" s="595"/>
      <c r="G28" s="595"/>
      <c r="H28" s="595"/>
      <c r="I28" s="595"/>
      <c r="J28" s="595"/>
      <c r="K28" s="595"/>
      <c r="L28" s="595"/>
      <c r="M28" s="620"/>
      <c r="N28" s="621" t="s">
        <v>260</v>
      </c>
      <c r="O28" s="595"/>
      <c r="P28" s="595"/>
      <c r="Q28" s="595"/>
      <c r="R28" s="595"/>
      <c r="S28" s="595"/>
      <c r="T28" s="595"/>
      <c r="U28" s="595"/>
      <c r="V28" s="595"/>
      <c r="W28" s="595"/>
      <c r="X28" s="595"/>
      <c r="Y28" s="595"/>
      <c r="Z28" s="595"/>
      <c r="AA28" s="595"/>
      <c r="AB28" s="595"/>
      <c r="AC28" s="595"/>
      <c r="AD28" s="595"/>
      <c r="AE28" s="595"/>
      <c r="AF28" s="595"/>
      <c r="AG28" s="620"/>
      <c r="AH28" s="623" t="s">
        <v>446</v>
      </c>
      <c r="AI28" s="623"/>
      <c r="AJ28" s="626"/>
    </row>
    <row r="29" spans="1:46" ht="13.5" customHeight="1">
      <c r="A29" s="587">
        <v>1</v>
      </c>
      <c r="B29" s="603" t="s">
        <v>406</v>
      </c>
      <c r="C29" s="610"/>
      <c r="D29" s="610"/>
      <c r="E29" s="610"/>
      <c r="F29" s="610"/>
      <c r="G29" s="610"/>
      <c r="H29" s="610"/>
      <c r="I29" s="610"/>
      <c r="J29" s="610"/>
      <c r="K29" s="610"/>
      <c r="L29" s="610"/>
      <c r="M29" s="610"/>
      <c r="N29" s="603" t="s">
        <v>4</v>
      </c>
      <c r="O29" s="610"/>
      <c r="P29" s="610"/>
      <c r="Q29" s="610"/>
      <c r="R29" s="610"/>
      <c r="S29" s="610"/>
      <c r="T29" s="610"/>
      <c r="U29" s="610"/>
      <c r="V29" s="610"/>
      <c r="W29" s="610"/>
      <c r="X29" s="610"/>
      <c r="Y29" s="610"/>
      <c r="Z29" s="610"/>
      <c r="AA29" s="610"/>
      <c r="AB29" s="610"/>
      <c r="AC29" s="610"/>
      <c r="AD29" s="610"/>
      <c r="AE29" s="610"/>
      <c r="AF29" s="610"/>
      <c r="AG29" s="610"/>
      <c r="AH29" s="624"/>
      <c r="AI29" s="624"/>
      <c r="AJ29" s="627"/>
    </row>
    <row r="30" spans="1:46" ht="13.5" customHeight="1">
      <c r="A30" s="587">
        <v>2</v>
      </c>
      <c r="B30" s="603" t="s">
        <v>442</v>
      </c>
      <c r="C30" s="610"/>
      <c r="D30" s="610"/>
      <c r="E30" s="610"/>
      <c r="F30" s="610"/>
      <c r="G30" s="610"/>
      <c r="H30" s="610"/>
      <c r="I30" s="610"/>
      <c r="J30" s="610"/>
      <c r="K30" s="610"/>
      <c r="L30" s="610"/>
      <c r="M30" s="610"/>
      <c r="N30" s="603" t="s">
        <v>598</v>
      </c>
      <c r="O30" s="610"/>
      <c r="P30" s="610"/>
      <c r="Q30" s="610"/>
      <c r="R30" s="610"/>
      <c r="S30" s="610"/>
      <c r="T30" s="610"/>
      <c r="U30" s="610"/>
      <c r="V30" s="610"/>
      <c r="W30" s="610"/>
      <c r="X30" s="610"/>
      <c r="Y30" s="610"/>
      <c r="Z30" s="610"/>
      <c r="AA30" s="610"/>
      <c r="AB30" s="610"/>
      <c r="AC30" s="610"/>
      <c r="AD30" s="610"/>
      <c r="AE30" s="610"/>
      <c r="AF30" s="610"/>
      <c r="AG30" s="610"/>
      <c r="AH30" s="624"/>
      <c r="AI30" s="624"/>
      <c r="AJ30" s="627"/>
    </row>
    <row r="31" spans="1:46" ht="13.5" customHeight="1">
      <c r="A31" s="588">
        <v>3</v>
      </c>
      <c r="B31" s="604" t="s">
        <v>599</v>
      </c>
      <c r="C31" s="611"/>
      <c r="D31" s="611"/>
      <c r="E31" s="611"/>
      <c r="F31" s="611"/>
      <c r="G31" s="611"/>
      <c r="H31" s="611"/>
      <c r="I31" s="611"/>
      <c r="J31" s="611"/>
      <c r="K31" s="611"/>
      <c r="L31" s="611"/>
      <c r="M31" s="611"/>
      <c r="N31" s="603" t="s">
        <v>600</v>
      </c>
      <c r="O31" s="610"/>
      <c r="P31" s="610"/>
      <c r="Q31" s="610"/>
      <c r="R31" s="610"/>
      <c r="S31" s="610"/>
      <c r="T31" s="610"/>
      <c r="U31" s="610"/>
      <c r="V31" s="610"/>
      <c r="W31" s="610"/>
      <c r="X31" s="610"/>
      <c r="Y31" s="610"/>
      <c r="Z31" s="610"/>
      <c r="AA31" s="610"/>
      <c r="AB31" s="610"/>
      <c r="AC31" s="610"/>
      <c r="AD31" s="610"/>
      <c r="AE31" s="610"/>
      <c r="AF31" s="610"/>
      <c r="AG31" s="610"/>
      <c r="AH31" s="624"/>
      <c r="AI31" s="624"/>
      <c r="AJ31" s="627"/>
    </row>
    <row r="32" spans="1:46" ht="13.5" customHeight="1">
      <c r="A32" s="589"/>
      <c r="B32" s="605"/>
      <c r="C32" s="612"/>
      <c r="D32" s="612"/>
      <c r="E32" s="612"/>
      <c r="F32" s="612"/>
      <c r="G32" s="612"/>
      <c r="H32" s="612"/>
      <c r="I32" s="612"/>
      <c r="J32" s="612"/>
      <c r="K32" s="612"/>
      <c r="L32" s="612"/>
      <c r="M32" s="612"/>
      <c r="N32" s="603" t="s">
        <v>147</v>
      </c>
      <c r="O32" s="610"/>
      <c r="P32" s="610"/>
      <c r="Q32" s="610"/>
      <c r="R32" s="610"/>
      <c r="S32" s="610"/>
      <c r="T32" s="610"/>
      <c r="U32" s="610"/>
      <c r="V32" s="610"/>
      <c r="W32" s="610"/>
      <c r="X32" s="610"/>
      <c r="Y32" s="610"/>
      <c r="Z32" s="610"/>
      <c r="AA32" s="610"/>
      <c r="AB32" s="610"/>
      <c r="AC32" s="610"/>
      <c r="AD32" s="610"/>
      <c r="AE32" s="610"/>
      <c r="AF32" s="610"/>
      <c r="AG32" s="610"/>
      <c r="AH32" s="624"/>
      <c r="AI32" s="624"/>
      <c r="AJ32" s="627"/>
    </row>
    <row r="33" spans="1:36" ht="13.5" customHeight="1">
      <c r="A33" s="587">
        <v>4</v>
      </c>
      <c r="B33" s="603" t="s">
        <v>601</v>
      </c>
      <c r="C33" s="610"/>
      <c r="D33" s="610"/>
      <c r="E33" s="610"/>
      <c r="F33" s="610"/>
      <c r="G33" s="610"/>
      <c r="H33" s="610"/>
      <c r="I33" s="610"/>
      <c r="J33" s="610"/>
      <c r="K33" s="610"/>
      <c r="L33" s="610"/>
      <c r="M33" s="610"/>
      <c r="N33" s="603" t="s">
        <v>602</v>
      </c>
      <c r="O33" s="610"/>
      <c r="P33" s="610"/>
      <c r="Q33" s="610"/>
      <c r="R33" s="610"/>
      <c r="S33" s="610"/>
      <c r="T33" s="610"/>
      <c r="U33" s="610"/>
      <c r="V33" s="610"/>
      <c r="W33" s="610"/>
      <c r="X33" s="610"/>
      <c r="Y33" s="610"/>
      <c r="Z33" s="610"/>
      <c r="AA33" s="610"/>
      <c r="AB33" s="610"/>
      <c r="AC33" s="610"/>
      <c r="AD33" s="610"/>
      <c r="AE33" s="610"/>
      <c r="AF33" s="610"/>
      <c r="AG33" s="610"/>
      <c r="AH33" s="624"/>
      <c r="AI33" s="624"/>
      <c r="AJ33" s="627"/>
    </row>
    <row r="34" spans="1:36" ht="13.5" customHeight="1">
      <c r="A34" s="587">
        <v>5</v>
      </c>
      <c r="B34" s="603" t="s">
        <v>604</v>
      </c>
      <c r="C34" s="610"/>
      <c r="D34" s="610"/>
      <c r="E34" s="610"/>
      <c r="F34" s="610"/>
      <c r="G34" s="610"/>
      <c r="H34" s="610"/>
      <c r="I34" s="610"/>
      <c r="J34" s="610"/>
      <c r="K34" s="610"/>
      <c r="L34" s="610"/>
      <c r="M34" s="610"/>
      <c r="N34" s="603" t="s">
        <v>605</v>
      </c>
      <c r="O34" s="610"/>
      <c r="P34" s="610"/>
      <c r="Q34" s="610"/>
      <c r="R34" s="610"/>
      <c r="S34" s="610"/>
      <c r="T34" s="610"/>
      <c r="U34" s="610"/>
      <c r="V34" s="610"/>
      <c r="W34" s="610"/>
      <c r="X34" s="610"/>
      <c r="Y34" s="610"/>
      <c r="Z34" s="610"/>
      <c r="AA34" s="610"/>
      <c r="AB34" s="610"/>
      <c r="AC34" s="610"/>
      <c r="AD34" s="610"/>
      <c r="AE34" s="610"/>
      <c r="AF34" s="610"/>
      <c r="AG34" s="610"/>
      <c r="AH34" s="624"/>
      <c r="AI34" s="624"/>
      <c r="AJ34" s="627"/>
    </row>
    <row r="35" spans="1:36" ht="13.5" customHeight="1">
      <c r="A35" s="587">
        <v>6</v>
      </c>
      <c r="B35" s="603" t="s">
        <v>402</v>
      </c>
      <c r="C35" s="610"/>
      <c r="D35" s="610"/>
      <c r="E35" s="610"/>
      <c r="F35" s="610"/>
      <c r="G35" s="610"/>
      <c r="H35" s="610"/>
      <c r="I35" s="610"/>
      <c r="J35" s="610"/>
      <c r="K35" s="610"/>
      <c r="L35" s="610"/>
      <c r="M35" s="610"/>
      <c r="N35" s="603" t="s">
        <v>606</v>
      </c>
      <c r="O35" s="610"/>
      <c r="P35" s="610"/>
      <c r="Q35" s="610"/>
      <c r="R35" s="610"/>
      <c r="S35" s="610"/>
      <c r="T35" s="610"/>
      <c r="U35" s="610"/>
      <c r="V35" s="610"/>
      <c r="W35" s="610"/>
      <c r="X35" s="610"/>
      <c r="Y35" s="610"/>
      <c r="Z35" s="610"/>
      <c r="AA35" s="610"/>
      <c r="AB35" s="610"/>
      <c r="AC35" s="610"/>
      <c r="AD35" s="610"/>
      <c r="AE35" s="610"/>
      <c r="AF35" s="610"/>
      <c r="AG35" s="610"/>
      <c r="AH35" s="624"/>
      <c r="AI35" s="624"/>
      <c r="AJ35" s="627"/>
    </row>
    <row r="36" spans="1:36" ht="13.5" customHeight="1">
      <c r="A36" s="588">
        <v>7</v>
      </c>
      <c r="B36" s="604" t="s">
        <v>433</v>
      </c>
      <c r="C36" s="611"/>
      <c r="D36" s="611"/>
      <c r="E36" s="611"/>
      <c r="F36" s="611"/>
      <c r="G36" s="611"/>
      <c r="H36" s="611"/>
      <c r="I36" s="611"/>
      <c r="J36" s="611"/>
      <c r="K36" s="611"/>
      <c r="L36" s="611"/>
      <c r="M36" s="611"/>
      <c r="N36" s="603" t="s">
        <v>513</v>
      </c>
      <c r="O36" s="610"/>
      <c r="P36" s="610"/>
      <c r="Q36" s="610"/>
      <c r="R36" s="610"/>
      <c r="S36" s="610"/>
      <c r="T36" s="610"/>
      <c r="U36" s="610"/>
      <c r="V36" s="610"/>
      <c r="W36" s="610"/>
      <c r="X36" s="610"/>
      <c r="Y36" s="610"/>
      <c r="Z36" s="610"/>
      <c r="AA36" s="610"/>
      <c r="AB36" s="610"/>
      <c r="AC36" s="610"/>
      <c r="AD36" s="610"/>
      <c r="AE36" s="610"/>
      <c r="AF36" s="610"/>
      <c r="AG36" s="610"/>
      <c r="AH36" s="624"/>
      <c r="AI36" s="624"/>
      <c r="AJ36" s="627"/>
    </row>
    <row r="37" spans="1:36" ht="13.5" customHeight="1">
      <c r="A37" s="593"/>
      <c r="B37" s="606"/>
      <c r="C37" s="613"/>
      <c r="D37" s="613"/>
      <c r="E37" s="613"/>
      <c r="F37" s="613"/>
      <c r="G37" s="613"/>
      <c r="H37" s="613"/>
      <c r="I37" s="613"/>
      <c r="J37" s="613"/>
      <c r="K37" s="613"/>
      <c r="L37" s="613"/>
      <c r="M37" s="613"/>
      <c r="N37" s="603" t="s">
        <v>185</v>
      </c>
      <c r="O37" s="610"/>
      <c r="P37" s="610"/>
      <c r="Q37" s="610"/>
      <c r="R37" s="610"/>
      <c r="S37" s="610"/>
      <c r="T37" s="610"/>
      <c r="U37" s="610"/>
      <c r="V37" s="610"/>
      <c r="W37" s="610"/>
      <c r="X37" s="610"/>
      <c r="Y37" s="610"/>
      <c r="Z37" s="610"/>
      <c r="AA37" s="610"/>
      <c r="AB37" s="610"/>
      <c r="AC37" s="610"/>
      <c r="AD37" s="610"/>
      <c r="AE37" s="610"/>
      <c r="AF37" s="610"/>
      <c r="AG37" s="610"/>
      <c r="AH37" s="624"/>
      <c r="AI37" s="624"/>
      <c r="AJ37" s="627"/>
    </row>
    <row r="38" spans="1:36" ht="13.5" customHeight="1">
      <c r="A38" s="589"/>
      <c r="B38" s="605"/>
      <c r="C38" s="612"/>
      <c r="D38" s="612"/>
      <c r="E38" s="612"/>
      <c r="F38" s="612"/>
      <c r="G38" s="612"/>
      <c r="H38" s="612"/>
      <c r="I38" s="612"/>
      <c r="J38" s="612"/>
      <c r="K38" s="612"/>
      <c r="L38" s="612"/>
      <c r="M38" s="612"/>
      <c r="N38" s="603" t="s">
        <v>607</v>
      </c>
      <c r="O38" s="610"/>
      <c r="P38" s="610"/>
      <c r="Q38" s="610"/>
      <c r="R38" s="610"/>
      <c r="S38" s="610"/>
      <c r="T38" s="610"/>
      <c r="U38" s="610"/>
      <c r="V38" s="610"/>
      <c r="W38" s="610"/>
      <c r="X38" s="610"/>
      <c r="Y38" s="610"/>
      <c r="Z38" s="610"/>
      <c r="AA38" s="610"/>
      <c r="AB38" s="610"/>
      <c r="AC38" s="610"/>
      <c r="AD38" s="610"/>
      <c r="AE38" s="610"/>
      <c r="AF38" s="610"/>
      <c r="AG38" s="610"/>
      <c r="AH38" s="624"/>
      <c r="AI38" s="624"/>
      <c r="AJ38" s="627"/>
    </row>
    <row r="39" spans="1:36" ht="13.5" customHeight="1">
      <c r="A39" s="587">
        <v>8</v>
      </c>
      <c r="B39" s="603" t="s">
        <v>603</v>
      </c>
      <c r="C39" s="610"/>
      <c r="D39" s="610"/>
      <c r="E39" s="610"/>
      <c r="F39" s="610"/>
      <c r="G39" s="610"/>
      <c r="H39" s="610"/>
      <c r="I39" s="610"/>
      <c r="J39" s="610"/>
      <c r="K39" s="610"/>
      <c r="L39" s="610"/>
      <c r="M39" s="610"/>
      <c r="N39" s="603" t="s">
        <v>157</v>
      </c>
      <c r="O39" s="610"/>
      <c r="P39" s="610"/>
      <c r="Q39" s="610"/>
      <c r="R39" s="610"/>
      <c r="S39" s="610"/>
      <c r="T39" s="610"/>
      <c r="U39" s="610"/>
      <c r="V39" s="610"/>
      <c r="W39" s="610"/>
      <c r="X39" s="610"/>
      <c r="Y39" s="610"/>
      <c r="Z39" s="610"/>
      <c r="AA39" s="610"/>
      <c r="AB39" s="610"/>
      <c r="AC39" s="610"/>
      <c r="AD39" s="610"/>
      <c r="AE39" s="610"/>
      <c r="AF39" s="610"/>
      <c r="AG39" s="610"/>
      <c r="AH39" s="624"/>
      <c r="AI39" s="624"/>
      <c r="AJ39" s="627"/>
    </row>
    <row r="40" spans="1:36" ht="13.5" customHeight="1">
      <c r="A40" s="587">
        <v>9</v>
      </c>
      <c r="B40" s="603" t="s">
        <v>158</v>
      </c>
      <c r="C40" s="610"/>
      <c r="D40" s="610"/>
      <c r="E40" s="610"/>
      <c r="F40" s="610"/>
      <c r="G40" s="610"/>
      <c r="H40" s="610"/>
      <c r="I40" s="610"/>
      <c r="J40" s="610"/>
      <c r="K40" s="610"/>
      <c r="L40" s="610"/>
      <c r="M40" s="610"/>
      <c r="N40" s="603" t="s">
        <v>160</v>
      </c>
      <c r="O40" s="610"/>
      <c r="P40" s="610"/>
      <c r="Q40" s="610"/>
      <c r="R40" s="610"/>
      <c r="S40" s="610"/>
      <c r="T40" s="610"/>
      <c r="U40" s="610"/>
      <c r="V40" s="610"/>
      <c r="W40" s="610"/>
      <c r="X40" s="610"/>
      <c r="Y40" s="610"/>
      <c r="Z40" s="610"/>
      <c r="AA40" s="610"/>
      <c r="AB40" s="610"/>
      <c r="AC40" s="610"/>
      <c r="AD40" s="610"/>
      <c r="AE40" s="610"/>
      <c r="AF40" s="610"/>
      <c r="AG40" s="610"/>
      <c r="AH40" s="624"/>
      <c r="AI40" s="624"/>
      <c r="AJ40" s="627"/>
    </row>
    <row r="41" spans="1:36" ht="13.5" customHeight="1">
      <c r="A41" s="588">
        <v>10</v>
      </c>
      <c r="B41" s="604" t="s">
        <v>167</v>
      </c>
      <c r="C41" s="611"/>
      <c r="D41" s="611"/>
      <c r="E41" s="611"/>
      <c r="F41" s="611"/>
      <c r="G41" s="611"/>
      <c r="H41" s="611"/>
      <c r="I41" s="611"/>
      <c r="J41" s="611"/>
      <c r="K41" s="611"/>
      <c r="L41" s="611"/>
      <c r="M41" s="611"/>
      <c r="N41" s="603" t="s">
        <v>173</v>
      </c>
      <c r="O41" s="610"/>
      <c r="P41" s="610"/>
      <c r="Q41" s="610"/>
      <c r="R41" s="610"/>
      <c r="S41" s="610"/>
      <c r="T41" s="610"/>
      <c r="U41" s="610"/>
      <c r="V41" s="610"/>
      <c r="W41" s="610"/>
      <c r="X41" s="610"/>
      <c r="Y41" s="610"/>
      <c r="Z41" s="610"/>
      <c r="AA41" s="610"/>
      <c r="AB41" s="610"/>
      <c r="AC41" s="610"/>
      <c r="AD41" s="610"/>
      <c r="AE41" s="610"/>
      <c r="AF41" s="610"/>
      <c r="AG41" s="610"/>
      <c r="AH41" s="624"/>
      <c r="AI41" s="624"/>
      <c r="AJ41" s="627"/>
    </row>
    <row r="42" spans="1:36" ht="13.5" customHeight="1">
      <c r="A42" s="589"/>
      <c r="B42" s="605"/>
      <c r="C42" s="612"/>
      <c r="D42" s="612"/>
      <c r="E42" s="612"/>
      <c r="F42" s="612"/>
      <c r="G42" s="612"/>
      <c r="H42" s="612"/>
      <c r="I42" s="612"/>
      <c r="J42" s="612"/>
      <c r="K42" s="612"/>
      <c r="L42" s="612"/>
      <c r="M42" s="612"/>
      <c r="N42" s="603" t="s">
        <v>94</v>
      </c>
      <c r="O42" s="610"/>
      <c r="P42" s="610"/>
      <c r="Q42" s="610"/>
      <c r="R42" s="610"/>
      <c r="S42" s="610"/>
      <c r="T42" s="610"/>
      <c r="U42" s="610"/>
      <c r="V42" s="610"/>
      <c r="W42" s="610"/>
      <c r="X42" s="610"/>
      <c r="Y42" s="610"/>
      <c r="Z42" s="610"/>
      <c r="AA42" s="610"/>
      <c r="AB42" s="610"/>
      <c r="AC42" s="610"/>
      <c r="AD42" s="610"/>
      <c r="AE42" s="610"/>
      <c r="AF42" s="610"/>
      <c r="AG42" s="610"/>
      <c r="AH42" s="624"/>
      <c r="AI42" s="624"/>
      <c r="AJ42" s="627"/>
    </row>
    <row r="43" spans="1:36" ht="13.5" customHeight="1">
      <c r="A43" s="588">
        <v>11</v>
      </c>
      <c r="B43" s="604" t="s">
        <v>297</v>
      </c>
      <c r="C43" s="611"/>
      <c r="D43" s="611"/>
      <c r="E43" s="611"/>
      <c r="F43" s="611"/>
      <c r="G43" s="611"/>
      <c r="H43" s="611"/>
      <c r="I43" s="611"/>
      <c r="J43" s="611"/>
      <c r="K43" s="611"/>
      <c r="L43" s="611"/>
      <c r="M43" s="611"/>
      <c r="N43" s="603" t="s">
        <v>71</v>
      </c>
      <c r="O43" s="610"/>
      <c r="P43" s="610"/>
      <c r="Q43" s="610"/>
      <c r="R43" s="610"/>
      <c r="S43" s="610"/>
      <c r="T43" s="610"/>
      <c r="U43" s="610"/>
      <c r="V43" s="610"/>
      <c r="W43" s="610"/>
      <c r="X43" s="610"/>
      <c r="Y43" s="610"/>
      <c r="Z43" s="610"/>
      <c r="AA43" s="610"/>
      <c r="AB43" s="610"/>
      <c r="AC43" s="610"/>
      <c r="AD43" s="610"/>
      <c r="AE43" s="610"/>
      <c r="AF43" s="610"/>
      <c r="AG43" s="610"/>
      <c r="AH43" s="624"/>
      <c r="AI43" s="624"/>
      <c r="AJ43" s="627"/>
    </row>
    <row r="44" spans="1:36" ht="13.5" customHeight="1">
      <c r="A44" s="593"/>
      <c r="B44" s="606" t="s">
        <v>619</v>
      </c>
      <c r="C44" s="613"/>
      <c r="D44" s="613"/>
      <c r="E44" s="613"/>
      <c r="F44" s="613"/>
      <c r="G44" s="613"/>
      <c r="H44" s="613"/>
      <c r="I44" s="613"/>
      <c r="J44" s="613"/>
      <c r="K44" s="613"/>
      <c r="L44" s="613"/>
      <c r="M44" s="613"/>
      <c r="N44" s="603" t="s">
        <v>136</v>
      </c>
      <c r="O44" s="610"/>
      <c r="P44" s="610"/>
      <c r="Q44" s="610"/>
      <c r="R44" s="610"/>
      <c r="S44" s="610"/>
      <c r="T44" s="610"/>
      <c r="U44" s="610"/>
      <c r="V44" s="610"/>
      <c r="W44" s="610"/>
      <c r="X44" s="610"/>
      <c r="Y44" s="610"/>
      <c r="Z44" s="610"/>
      <c r="AA44" s="610"/>
      <c r="AB44" s="610"/>
      <c r="AC44" s="610"/>
      <c r="AD44" s="610"/>
      <c r="AE44" s="610"/>
      <c r="AF44" s="610"/>
      <c r="AG44" s="610"/>
      <c r="AH44" s="624"/>
      <c r="AI44" s="624"/>
      <c r="AJ44" s="627"/>
    </row>
    <row r="45" spans="1:36" ht="13.5" customHeight="1">
      <c r="A45" s="589"/>
      <c r="B45" s="605"/>
      <c r="C45" s="612"/>
      <c r="D45" s="612"/>
      <c r="E45" s="612"/>
      <c r="F45" s="612"/>
      <c r="G45" s="612"/>
      <c r="H45" s="612"/>
      <c r="I45" s="612"/>
      <c r="J45" s="612"/>
      <c r="K45" s="612"/>
      <c r="L45" s="612"/>
      <c r="M45" s="612"/>
      <c r="N45" s="603" t="s">
        <v>172</v>
      </c>
      <c r="O45" s="610"/>
      <c r="P45" s="610"/>
      <c r="Q45" s="610"/>
      <c r="R45" s="610"/>
      <c r="S45" s="610"/>
      <c r="T45" s="610"/>
      <c r="U45" s="610"/>
      <c r="V45" s="610"/>
      <c r="W45" s="610"/>
      <c r="X45" s="610"/>
      <c r="Y45" s="610"/>
      <c r="Z45" s="610"/>
      <c r="AA45" s="610"/>
      <c r="AB45" s="610"/>
      <c r="AC45" s="610"/>
      <c r="AD45" s="610"/>
      <c r="AE45" s="610"/>
      <c r="AF45" s="610"/>
      <c r="AG45" s="610"/>
      <c r="AH45" s="624"/>
      <c r="AI45" s="624"/>
      <c r="AJ45" s="627"/>
    </row>
    <row r="46" spans="1:36" ht="13.5" customHeight="1">
      <c r="A46" s="588">
        <v>12</v>
      </c>
      <c r="B46" s="604" t="s">
        <v>132</v>
      </c>
      <c r="C46" s="611"/>
      <c r="D46" s="611"/>
      <c r="E46" s="611"/>
      <c r="F46" s="611"/>
      <c r="G46" s="611"/>
      <c r="H46" s="611"/>
      <c r="I46" s="611"/>
      <c r="J46" s="611"/>
      <c r="K46" s="611"/>
      <c r="L46" s="611"/>
      <c r="M46" s="611"/>
      <c r="N46" s="603" t="s">
        <v>134</v>
      </c>
      <c r="O46" s="610"/>
      <c r="P46" s="610"/>
      <c r="Q46" s="610"/>
      <c r="R46" s="610"/>
      <c r="S46" s="610"/>
      <c r="T46" s="610"/>
      <c r="U46" s="610"/>
      <c r="V46" s="610"/>
      <c r="W46" s="610"/>
      <c r="X46" s="610"/>
      <c r="Y46" s="610"/>
      <c r="Z46" s="610"/>
      <c r="AA46" s="610"/>
      <c r="AB46" s="610"/>
      <c r="AC46" s="610"/>
      <c r="AD46" s="610"/>
      <c r="AE46" s="610"/>
      <c r="AF46" s="610"/>
      <c r="AG46" s="610"/>
      <c r="AH46" s="624"/>
      <c r="AI46" s="624"/>
      <c r="AJ46" s="627"/>
    </row>
    <row r="47" spans="1:36" ht="13.5" customHeight="1">
      <c r="A47" s="593"/>
      <c r="B47" s="606"/>
      <c r="C47" s="613"/>
      <c r="D47" s="613"/>
      <c r="E47" s="613"/>
      <c r="F47" s="613"/>
      <c r="G47" s="613"/>
      <c r="H47" s="613"/>
      <c r="I47" s="613"/>
      <c r="J47" s="613"/>
      <c r="K47" s="613"/>
      <c r="L47" s="613"/>
      <c r="M47" s="613"/>
      <c r="N47" s="603" t="s">
        <v>136</v>
      </c>
      <c r="O47" s="610"/>
      <c r="P47" s="610"/>
      <c r="Q47" s="610"/>
      <c r="R47" s="610"/>
      <c r="S47" s="610"/>
      <c r="T47" s="610"/>
      <c r="U47" s="610"/>
      <c r="V47" s="610"/>
      <c r="W47" s="610"/>
      <c r="X47" s="610"/>
      <c r="Y47" s="610"/>
      <c r="Z47" s="610"/>
      <c r="AA47" s="610"/>
      <c r="AB47" s="610"/>
      <c r="AC47" s="610"/>
      <c r="AD47" s="610"/>
      <c r="AE47" s="610"/>
      <c r="AF47" s="610"/>
      <c r="AG47" s="610"/>
      <c r="AH47" s="624"/>
      <c r="AI47" s="624"/>
      <c r="AJ47" s="627"/>
    </row>
    <row r="48" spans="1:36" ht="13.5" customHeight="1">
      <c r="A48" s="589"/>
      <c r="B48" s="605"/>
      <c r="C48" s="612"/>
      <c r="D48" s="612"/>
      <c r="E48" s="612"/>
      <c r="F48" s="612"/>
      <c r="G48" s="612"/>
      <c r="H48" s="612"/>
      <c r="I48" s="612"/>
      <c r="J48" s="612"/>
      <c r="K48" s="612"/>
      <c r="L48" s="612"/>
      <c r="M48" s="612"/>
      <c r="N48" s="603" t="s">
        <v>137</v>
      </c>
      <c r="O48" s="610"/>
      <c r="P48" s="610"/>
      <c r="Q48" s="610"/>
      <c r="R48" s="610"/>
      <c r="S48" s="610"/>
      <c r="T48" s="610"/>
      <c r="U48" s="610"/>
      <c r="V48" s="610"/>
      <c r="W48" s="610"/>
      <c r="X48" s="610"/>
      <c r="Y48" s="610"/>
      <c r="Z48" s="610"/>
      <c r="AA48" s="610"/>
      <c r="AB48" s="610"/>
      <c r="AC48" s="610"/>
      <c r="AD48" s="610"/>
      <c r="AE48" s="610"/>
      <c r="AF48" s="610"/>
      <c r="AG48" s="610"/>
      <c r="AH48" s="624"/>
      <c r="AI48" s="624"/>
      <c r="AJ48" s="627"/>
    </row>
    <row r="49" spans="1:39" ht="13.5" customHeight="1">
      <c r="A49" s="588">
        <v>13</v>
      </c>
      <c r="B49" s="604" t="s">
        <v>620</v>
      </c>
      <c r="C49" s="611"/>
      <c r="D49" s="611"/>
      <c r="E49" s="611"/>
      <c r="F49" s="611"/>
      <c r="G49" s="611"/>
      <c r="H49" s="611"/>
      <c r="I49" s="611"/>
      <c r="J49" s="611"/>
      <c r="K49" s="611"/>
      <c r="L49" s="611"/>
      <c r="M49" s="611"/>
      <c r="N49" s="603" t="s">
        <v>252</v>
      </c>
      <c r="O49" s="610"/>
      <c r="P49" s="610"/>
      <c r="Q49" s="610"/>
      <c r="R49" s="610"/>
      <c r="S49" s="610"/>
      <c r="T49" s="610"/>
      <c r="U49" s="610"/>
      <c r="V49" s="610"/>
      <c r="W49" s="610"/>
      <c r="X49" s="610"/>
      <c r="Y49" s="610"/>
      <c r="Z49" s="610"/>
      <c r="AA49" s="610"/>
      <c r="AB49" s="610"/>
      <c r="AC49" s="610"/>
      <c r="AD49" s="610"/>
      <c r="AE49" s="610"/>
      <c r="AF49" s="610"/>
      <c r="AG49" s="610"/>
      <c r="AH49" s="624"/>
      <c r="AI49" s="624"/>
      <c r="AJ49" s="627"/>
      <c r="AL49" s="634" t="s">
        <v>626</v>
      </c>
    </row>
    <row r="50" spans="1:39" ht="13.5" customHeight="1">
      <c r="A50" s="593"/>
      <c r="B50" s="606" t="s">
        <v>24</v>
      </c>
      <c r="C50" s="613"/>
      <c r="D50" s="613"/>
      <c r="E50" s="613"/>
      <c r="F50" s="613"/>
      <c r="G50" s="613"/>
      <c r="H50" s="613"/>
      <c r="I50" s="613"/>
      <c r="J50" s="613"/>
      <c r="K50" s="613"/>
      <c r="L50" s="613"/>
      <c r="M50" s="613"/>
      <c r="N50" s="603" t="s">
        <v>200</v>
      </c>
      <c r="O50" s="610"/>
      <c r="P50" s="610"/>
      <c r="Q50" s="610"/>
      <c r="R50" s="610"/>
      <c r="S50" s="610"/>
      <c r="T50" s="610"/>
      <c r="U50" s="610"/>
      <c r="V50" s="610"/>
      <c r="W50" s="610"/>
      <c r="X50" s="610"/>
      <c r="Y50" s="610"/>
      <c r="Z50" s="610"/>
      <c r="AA50" s="610"/>
      <c r="AB50" s="610"/>
      <c r="AC50" s="610"/>
      <c r="AD50" s="610"/>
      <c r="AE50" s="610"/>
      <c r="AF50" s="610"/>
      <c r="AG50" s="610"/>
      <c r="AH50" s="624"/>
      <c r="AI50" s="624"/>
      <c r="AJ50" s="627"/>
      <c r="AL50" s="634" t="s">
        <v>626</v>
      </c>
    </row>
    <row r="51" spans="1:39" ht="13.5" customHeight="1">
      <c r="A51" s="593"/>
      <c r="B51" s="606"/>
      <c r="C51" s="613"/>
      <c r="D51" s="613"/>
      <c r="E51" s="613"/>
      <c r="F51" s="613"/>
      <c r="G51" s="613"/>
      <c r="H51" s="613"/>
      <c r="I51" s="613"/>
      <c r="J51" s="613"/>
      <c r="K51" s="613"/>
      <c r="L51" s="613"/>
      <c r="M51" s="613"/>
      <c r="N51" s="603" t="s">
        <v>140</v>
      </c>
      <c r="O51" s="610"/>
      <c r="P51" s="610"/>
      <c r="Q51" s="610"/>
      <c r="R51" s="610"/>
      <c r="S51" s="610"/>
      <c r="T51" s="610"/>
      <c r="U51" s="610"/>
      <c r="V51" s="610"/>
      <c r="W51" s="610"/>
      <c r="X51" s="610"/>
      <c r="Y51" s="610"/>
      <c r="Z51" s="610"/>
      <c r="AA51" s="610"/>
      <c r="AB51" s="610"/>
      <c r="AC51" s="610"/>
      <c r="AD51" s="610"/>
      <c r="AE51" s="610"/>
      <c r="AF51" s="610"/>
      <c r="AG51" s="610"/>
      <c r="AH51" s="624"/>
      <c r="AI51" s="624"/>
      <c r="AJ51" s="627"/>
      <c r="AL51" s="634" t="s">
        <v>626</v>
      </c>
    </row>
    <row r="52" spans="1:39" ht="13.5" customHeight="1">
      <c r="A52" s="593"/>
      <c r="B52" s="606"/>
      <c r="C52" s="613"/>
      <c r="D52" s="613"/>
      <c r="E52" s="613"/>
      <c r="F52" s="613"/>
      <c r="G52" s="613"/>
      <c r="H52" s="613"/>
      <c r="I52" s="613"/>
      <c r="J52" s="613"/>
      <c r="K52" s="613"/>
      <c r="L52" s="613"/>
      <c r="M52" s="613"/>
      <c r="N52" s="603" t="s">
        <v>608</v>
      </c>
      <c r="O52" s="610"/>
      <c r="P52" s="610"/>
      <c r="Q52" s="610"/>
      <c r="R52" s="610"/>
      <c r="S52" s="610"/>
      <c r="T52" s="610"/>
      <c r="U52" s="610"/>
      <c r="V52" s="610"/>
      <c r="W52" s="610"/>
      <c r="X52" s="610"/>
      <c r="Y52" s="610"/>
      <c r="Z52" s="610"/>
      <c r="AA52" s="610"/>
      <c r="AB52" s="610"/>
      <c r="AC52" s="610"/>
      <c r="AD52" s="610"/>
      <c r="AE52" s="610"/>
      <c r="AF52" s="610"/>
      <c r="AG52" s="610"/>
      <c r="AH52" s="624"/>
      <c r="AI52" s="624"/>
      <c r="AJ52" s="627"/>
      <c r="AL52" s="634" t="s">
        <v>626</v>
      </c>
    </row>
    <row r="53" spans="1:39" ht="13.5" customHeight="1">
      <c r="A53" s="593"/>
      <c r="B53" s="606"/>
      <c r="C53" s="613"/>
      <c r="D53" s="613"/>
      <c r="E53" s="613"/>
      <c r="F53" s="613"/>
      <c r="G53" s="613"/>
      <c r="H53" s="613"/>
      <c r="I53" s="613"/>
      <c r="J53" s="613"/>
      <c r="K53" s="613"/>
      <c r="L53" s="613"/>
      <c r="M53" s="613"/>
      <c r="N53" s="603" t="s">
        <v>141</v>
      </c>
      <c r="O53" s="610"/>
      <c r="P53" s="610"/>
      <c r="Q53" s="610"/>
      <c r="R53" s="610"/>
      <c r="S53" s="610"/>
      <c r="T53" s="610"/>
      <c r="U53" s="610"/>
      <c r="V53" s="610"/>
      <c r="W53" s="610"/>
      <c r="X53" s="610"/>
      <c r="Y53" s="610"/>
      <c r="Z53" s="610"/>
      <c r="AA53" s="610"/>
      <c r="AB53" s="610"/>
      <c r="AC53" s="610"/>
      <c r="AD53" s="610"/>
      <c r="AE53" s="610"/>
      <c r="AF53" s="610"/>
      <c r="AG53" s="610"/>
      <c r="AH53" s="624"/>
      <c r="AI53" s="624"/>
      <c r="AJ53" s="627"/>
      <c r="AL53" s="634" t="s">
        <v>626</v>
      </c>
    </row>
    <row r="54" spans="1:39" ht="13.5" customHeight="1">
      <c r="A54" s="593"/>
      <c r="B54" s="606"/>
      <c r="C54" s="613"/>
      <c r="D54" s="613"/>
      <c r="E54" s="613"/>
      <c r="F54" s="613"/>
      <c r="G54" s="613"/>
      <c r="H54" s="613"/>
      <c r="I54" s="613"/>
      <c r="J54" s="613"/>
      <c r="K54" s="613"/>
      <c r="L54" s="613"/>
      <c r="M54" s="613"/>
      <c r="N54" s="603" t="s">
        <v>146</v>
      </c>
      <c r="O54" s="610"/>
      <c r="P54" s="610"/>
      <c r="Q54" s="610"/>
      <c r="R54" s="610"/>
      <c r="S54" s="610"/>
      <c r="T54" s="610"/>
      <c r="U54" s="610"/>
      <c r="V54" s="610"/>
      <c r="W54" s="610"/>
      <c r="X54" s="610"/>
      <c r="Y54" s="610"/>
      <c r="Z54" s="610"/>
      <c r="AA54" s="610"/>
      <c r="AB54" s="610"/>
      <c r="AC54" s="610"/>
      <c r="AD54" s="610"/>
      <c r="AE54" s="610"/>
      <c r="AF54" s="610"/>
      <c r="AG54" s="610"/>
      <c r="AH54" s="624"/>
      <c r="AI54" s="624"/>
      <c r="AJ54" s="627"/>
      <c r="AL54" s="634" t="s">
        <v>626</v>
      </c>
    </row>
    <row r="55" spans="1:39" ht="13.5" customHeight="1">
      <c r="A55" s="589"/>
      <c r="B55" s="605"/>
      <c r="C55" s="612"/>
      <c r="D55" s="612"/>
      <c r="E55" s="612"/>
      <c r="F55" s="612"/>
      <c r="G55" s="612"/>
      <c r="H55" s="612"/>
      <c r="I55" s="612"/>
      <c r="J55" s="612"/>
      <c r="K55" s="612"/>
      <c r="L55" s="612"/>
      <c r="M55" s="612"/>
      <c r="N55" s="603" t="s">
        <v>609</v>
      </c>
      <c r="O55" s="610"/>
      <c r="P55" s="610"/>
      <c r="Q55" s="610"/>
      <c r="R55" s="610"/>
      <c r="S55" s="610"/>
      <c r="T55" s="610"/>
      <c r="U55" s="610"/>
      <c r="V55" s="610"/>
      <c r="W55" s="610"/>
      <c r="X55" s="610"/>
      <c r="Y55" s="610"/>
      <c r="Z55" s="610"/>
      <c r="AA55" s="610"/>
      <c r="AB55" s="610"/>
      <c r="AC55" s="610"/>
      <c r="AD55" s="610"/>
      <c r="AE55" s="610"/>
      <c r="AF55" s="610"/>
      <c r="AG55" s="610"/>
      <c r="AH55" s="624"/>
      <c r="AI55" s="624"/>
      <c r="AJ55" s="627"/>
      <c r="AL55" s="634" t="s">
        <v>626</v>
      </c>
    </row>
    <row r="56" spans="1:39" ht="13.5" customHeight="1">
      <c r="A56" s="588">
        <v>14</v>
      </c>
      <c r="B56" s="604" t="s">
        <v>148</v>
      </c>
      <c r="C56" s="611"/>
      <c r="D56" s="611"/>
      <c r="E56" s="611"/>
      <c r="F56" s="611"/>
      <c r="G56" s="611"/>
      <c r="H56" s="611"/>
      <c r="I56" s="611"/>
      <c r="J56" s="611"/>
      <c r="K56" s="611"/>
      <c r="L56" s="611"/>
      <c r="M56" s="611"/>
      <c r="N56" s="603" t="s">
        <v>151</v>
      </c>
      <c r="O56" s="610"/>
      <c r="P56" s="610"/>
      <c r="Q56" s="610"/>
      <c r="R56" s="610"/>
      <c r="S56" s="610"/>
      <c r="T56" s="610"/>
      <c r="U56" s="610"/>
      <c r="V56" s="610"/>
      <c r="W56" s="610"/>
      <c r="X56" s="610"/>
      <c r="Y56" s="610"/>
      <c r="Z56" s="610"/>
      <c r="AA56" s="610"/>
      <c r="AB56" s="610"/>
      <c r="AC56" s="610"/>
      <c r="AD56" s="610"/>
      <c r="AE56" s="610"/>
      <c r="AF56" s="610"/>
      <c r="AG56" s="610"/>
      <c r="AH56" s="624"/>
      <c r="AI56" s="624"/>
      <c r="AJ56" s="627"/>
    </row>
    <row r="57" spans="1:39" ht="13.5" customHeight="1">
      <c r="A57" s="593"/>
      <c r="B57" s="606"/>
      <c r="C57" s="613"/>
      <c r="D57" s="613"/>
      <c r="E57" s="613"/>
      <c r="F57" s="613"/>
      <c r="G57" s="613"/>
      <c r="H57" s="613"/>
      <c r="I57" s="613"/>
      <c r="J57" s="613"/>
      <c r="K57" s="613"/>
      <c r="L57" s="613"/>
      <c r="M57" s="613"/>
      <c r="N57" s="603" t="s">
        <v>154</v>
      </c>
      <c r="O57" s="610"/>
      <c r="P57" s="610"/>
      <c r="Q57" s="610"/>
      <c r="R57" s="610"/>
      <c r="S57" s="610"/>
      <c r="T57" s="610"/>
      <c r="U57" s="610"/>
      <c r="V57" s="610"/>
      <c r="W57" s="610"/>
      <c r="X57" s="610"/>
      <c r="Y57" s="610"/>
      <c r="Z57" s="610"/>
      <c r="AA57" s="610"/>
      <c r="AB57" s="610"/>
      <c r="AC57" s="610"/>
      <c r="AD57" s="610"/>
      <c r="AE57" s="610"/>
      <c r="AF57" s="610"/>
      <c r="AG57" s="610"/>
      <c r="AH57" s="624"/>
      <c r="AI57" s="624"/>
      <c r="AJ57" s="627"/>
    </row>
    <row r="58" spans="1:39" ht="13.5" customHeight="1">
      <c r="A58" s="593"/>
      <c r="B58" s="606"/>
      <c r="C58" s="613"/>
      <c r="D58" s="613"/>
      <c r="E58" s="613"/>
      <c r="F58" s="613"/>
      <c r="G58" s="613"/>
      <c r="H58" s="613"/>
      <c r="I58" s="613"/>
      <c r="J58" s="613"/>
      <c r="K58" s="613"/>
      <c r="L58" s="613"/>
      <c r="M58" s="613"/>
      <c r="N58" s="603" t="s">
        <v>610</v>
      </c>
      <c r="O58" s="610"/>
      <c r="P58" s="610"/>
      <c r="Q58" s="610"/>
      <c r="R58" s="610"/>
      <c r="S58" s="610"/>
      <c r="T58" s="610"/>
      <c r="U58" s="610"/>
      <c r="V58" s="610"/>
      <c r="W58" s="610"/>
      <c r="X58" s="610"/>
      <c r="Y58" s="610"/>
      <c r="Z58" s="610"/>
      <c r="AA58" s="610"/>
      <c r="AB58" s="610"/>
      <c r="AC58" s="610"/>
      <c r="AD58" s="610"/>
      <c r="AE58" s="610"/>
      <c r="AF58" s="610"/>
      <c r="AG58" s="610"/>
      <c r="AH58" s="624"/>
      <c r="AI58" s="624"/>
      <c r="AJ58" s="627"/>
      <c r="AL58" s="634" t="s">
        <v>625</v>
      </c>
    </row>
    <row r="59" spans="1:39" ht="13.5" customHeight="1">
      <c r="A59" s="589"/>
      <c r="B59" s="605"/>
      <c r="C59" s="612"/>
      <c r="D59" s="612"/>
      <c r="E59" s="612"/>
      <c r="F59" s="612"/>
      <c r="G59" s="612"/>
      <c r="H59" s="612"/>
      <c r="I59" s="612"/>
      <c r="J59" s="612"/>
      <c r="K59" s="612"/>
      <c r="L59" s="612"/>
      <c r="M59" s="612"/>
      <c r="N59" s="603" t="s">
        <v>155</v>
      </c>
      <c r="O59" s="610"/>
      <c r="P59" s="610"/>
      <c r="Q59" s="610"/>
      <c r="R59" s="610"/>
      <c r="S59" s="610"/>
      <c r="T59" s="610"/>
      <c r="U59" s="610"/>
      <c r="V59" s="610"/>
      <c r="W59" s="610"/>
      <c r="X59" s="610"/>
      <c r="Y59" s="610"/>
      <c r="Z59" s="610"/>
      <c r="AA59" s="610"/>
      <c r="AB59" s="610"/>
      <c r="AC59" s="610"/>
      <c r="AD59" s="610"/>
      <c r="AE59" s="610"/>
      <c r="AF59" s="610"/>
      <c r="AG59" s="610"/>
      <c r="AH59" s="624"/>
      <c r="AI59" s="624"/>
      <c r="AJ59" s="627"/>
    </row>
    <row r="60" spans="1:39" ht="6" customHeight="1">
      <c r="A60" s="590"/>
      <c r="B60" s="601"/>
      <c r="C60" s="601"/>
      <c r="D60" s="601"/>
      <c r="E60" s="601"/>
      <c r="F60" s="601"/>
      <c r="G60" s="601"/>
      <c r="H60" s="601"/>
      <c r="I60" s="601"/>
      <c r="J60" s="601"/>
      <c r="K60" s="618"/>
      <c r="L60" s="618"/>
      <c r="M60" s="618"/>
      <c r="N60" s="618"/>
      <c r="O60" s="618"/>
      <c r="P60" s="618"/>
      <c r="Q60" s="618"/>
      <c r="R60" s="618"/>
      <c r="S60" s="618"/>
      <c r="T60" s="618"/>
      <c r="U60" s="618"/>
      <c r="V60" s="618"/>
      <c r="W60" s="618"/>
      <c r="X60" s="618"/>
      <c r="Y60" s="618"/>
      <c r="Z60" s="618"/>
      <c r="AA60" s="618"/>
      <c r="AB60" s="618"/>
      <c r="AC60" s="618"/>
      <c r="AD60" s="618"/>
      <c r="AE60" s="618"/>
      <c r="AF60" s="618"/>
      <c r="AG60" s="618"/>
      <c r="AH60" s="618"/>
      <c r="AI60" s="618"/>
      <c r="AJ60" s="632"/>
      <c r="AK60" s="616"/>
      <c r="AL60" s="616"/>
    </row>
    <row r="61" spans="1:39" ht="13.5" customHeight="1">
      <c r="A61" s="591"/>
      <c r="B61" s="583" t="s">
        <v>162</v>
      </c>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29"/>
      <c r="AK61" s="616"/>
      <c r="AL61" s="616"/>
    </row>
    <row r="62" spans="1:39" ht="6" customHeight="1">
      <c r="A62" s="591"/>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29"/>
      <c r="AK62" s="616"/>
      <c r="AL62" s="616"/>
    </row>
    <row r="63" spans="1:39" ht="13.5" customHeight="1">
      <c r="A63" s="591"/>
      <c r="D63" s="615" t="s">
        <v>188</v>
      </c>
      <c r="E63" s="615"/>
      <c r="G63" s="583" t="s">
        <v>90</v>
      </c>
      <c r="I63" s="583" t="s">
        <v>236</v>
      </c>
      <c r="K63" s="616" t="s">
        <v>40</v>
      </c>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29"/>
      <c r="AK63" s="616"/>
      <c r="AL63" s="616"/>
      <c r="AM63" s="634" t="s">
        <v>470</v>
      </c>
    </row>
    <row r="64" spans="1:39" ht="13.5" customHeight="1">
      <c r="A64" s="591"/>
      <c r="K64" s="616"/>
      <c r="L64" s="616"/>
      <c r="M64" s="616"/>
      <c r="N64" s="616"/>
      <c r="O64" s="616"/>
      <c r="P64" s="616"/>
      <c r="Q64" s="616"/>
      <c r="R64" s="616"/>
      <c r="T64" s="622" t="s">
        <v>171</v>
      </c>
      <c r="U64" s="298"/>
      <c r="V64" s="298"/>
      <c r="W64" s="298"/>
      <c r="X64" s="298"/>
      <c r="Y64" s="298"/>
      <c r="Z64" s="298"/>
      <c r="AA64" s="298"/>
      <c r="AB64" s="298"/>
      <c r="AC64" s="616"/>
      <c r="AD64" s="617"/>
      <c r="AE64" s="617"/>
      <c r="AF64" s="617"/>
      <c r="AG64" s="617"/>
      <c r="AH64" s="617"/>
      <c r="AI64" s="616"/>
      <c r="AJ64" s="629"/>
      <c r="AK64" s="616"/>
      <c r="AL64" s="616"/>
      <c r="AM64" s="634" t="s">
        <v>288</v>
      </c>
    </row>
    <row r="65" spans="1:39" ht="13.5" customHeight="1">
      <c r="A65" s="591"/>
      <c r="K65" s="616"/>
      <c r="L65" s="616"/>
      <c r="M65" s="616"/>
      <c r="N65" s="616"/>
      <c r="O65" s="616"/>
      <c r="P65" s="616"/>
      <c r="Q65" s="616"/>
      <c r="R65" s="616"/>
      <c r="S65" s="616" t="s">
        <v>265</v>
      </c>
      <c r="T65" s="622" t="s">
        <v>533</v>
      </c>
      <c r="U65" s="298"/>
      <c r="V65" s="298"/>
      <c r="W65" s="298"/>
      <c r="X65" s="298"/>
      <c r="Y65" s="298"/>
      <c r="Z65" s="298"/>
      <c r="AA65" s="298"/>
      <c r="AB65" s="298"/>
      <c r="AC65" s="616"/>
      <c r="AD65" s="617" t="str">
        <f>IF(AD64="","",VLOOKUP(AD64,入力シート!$E$37:$J$42,5,0))</f>
        <v/>
      </c>
      <c r="AE65" s="617"/>
      <c r="AF65" s="617"/>
      <c r="AG65" s="617"/>
      <c r="AH65" s="617"/>
      <c r="AI65" s="616" t="s">
        <v>27</v>
      </c>
      <c r="AJ65" s="629"/>
      <c r="AK65" s="616"/>
      <c r="AL65" s="616"/>
      <c r="AM65" s="634" t="s">
        <v>491</v>
      </c>
    </row>
    <row r="66" spans="1:39" ht="6" customHeight="1">
      <c r="A66" s="592"/>
      <c r="B66" s="602"/>
      <c r="C66" s="602"/>
      <c r="D66" s="602"/>
      <c r="E66" s="602"/>
      <c r="F66" s="602"/>
      <c r="G66" s="602"/>
      <c r="H66" s="602"/>
      <c r="I66" s="602"/>
      <c r="J66" s="602"/>
      <c r="K66" s="619"/>
      <c r="L66" s="619"/>
      <c r="M66" s="619"/>
      <c r="N66" s="619"/>
      <c r="O66" s="619"/>
      <c r="P66" s="619"/>
      <c r="Q66" s="619"/>
      <c r="R66" s="619"/>
      <c r="S66" s="619"/>
      <c r="T66" s="619"/>
      <c r="U66" s="619"/>
      <c r="V66" s="619"/>
      <c r="W66" s="619"/>
      <c r="X66" s="619"/>
      <c r="Y66" s="619"/>
      <c r="Z66" s="619"/>
      <c r="AA66" s="619"/>
      <c r="AB66" s="619"/>
      <c r="AC66" s="619"/>
      <c r="AD66" s="619"/>
      <c r="AE66" s="619"/>
      <c r="AF66" s="619"/>
      <c r="AG66" s="619"/>
      <c r="AH66" s="619"/>
      <c r="AI66" s="619"/>
      <c r="AJ66" s="633"/>
      <c r="AK66" s="616"/>
      <c r="AL66" s="616"/>
    </row>
    <row r="67" spans="1:39" ht="13.5" customHeight="1">
      <c r="K67" s="616"/>
      <c r="L67" s="616"/>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616"/>
      <c r="AK67" s="616"/>
      <c r="AL67" s="616"/>
    </row>
  </sheetData>
  <mergeCells count="152">
    <mergeCell ref="A1:AJ1"/>
    <mergeCell ref="A3:AJ3"/>
    <mergeCell ref="A4:M4"/>
    <mergeCell ref="N4:AG4"/>
    <mergeCell ref="AH4:AJ4"/>
    <mergeCell ref="B5:M5"/>
    <mergeCell ref="N5:AG5"/>
    <mergeCell ref="AH5:AJ5"/>
    <mergeCell ref="B6:M6"/>
    <mergeCell ref="N6:AG6"/>
    <mergeCell ref="AH6:AJ6"/>
    <mergeCell ref="B7:M7"/>
    <mergeCell ref="N7:AG7"/>
    <mergeCell ref="B8:M8"/>
    <mergeCell ref="N8:AG8"/>
    <mergeCell ref="B9:M9"/>
    <mergeCell ref="N9:AG9"/>
    <mergeCell ref="AH9:AJ9"/>
    <mergeCell ref="B10:M10"/>
    <mergeCell ref="N10:AG10"/>
    <mergeCell ref="AH10:AJ10"/>
    <mergeCell ref="B11:M11"/>
    <mergeCell ref="N11:AG11"/>
    <mergeCell ref="AH11:AJ11"/>
    <mergeCell ref="B12:M12"/>
    <mergeCell ref="N12:AG12"/>
    <mergeCell ref="AH12:AJ12"/>
    <mergeCell ref="B13:M13"/>
    <mergeCell ref="N13:AG13"/>
    <mergeCell ref="AH13:AJ13"/>
    <mergeCell ref="B14:M14"/>
    <mergeCell ref="N14:AG14"/>
    <mergeCell ref="B15:M15"/>
    <mergeCell ref="N15:AG15"/>
    <mergeCell ref="B16:M16"/>
    <mergeCell ref="N16:AG16"/>
    <mergeCell ref="AH16:AJ16"/>
    <mergeCell ref="B17:M17"/>
    <mergeCell ref="N17:AG17"/>
    <mergeCell ref="AH17:AJ17"/>
    <mergeCell ref="B18:M18"/>
    <mergeCell ref="N18:AG18"/>
    <mergeCell ref="AH18:AJ18"/>
    <mergeCell ref="D22:E22"/>
    <mergeCell ref="T23:AB23"/>
    <mergeCell ref="AD23:AH23"/>
    <mergeCell ref="T24:AB24"/>
    <mergeCell ref="AD24:AH24"/>
    <mergeCell ref="A27:AJ27"/>
    <mergeCell ref="A28:M28"/>
    <mergeCell ref="N28:AG28"/>
    <mergeCell ref="AH28:AJ28"/>
    <mergeCell ref="B29:M29"/>
    <mergeCell ref="N29:AG29"/>
    <mergeCell ref="AH29:AJ29"/>
    <mergeCell ref="B30:M30"/>
    <mergeCell ref="N30:AG30"/>
    <mergeCell ref="AH30:AJ30"/>
    <mergeCell ref="B31:M31"/>
    <mergeCell ref="N31:AG31"/>
    <mergeCell ref="AH31:AJ31"/>
    <mergeCell ref="B32:M32"/>
    <mergeCell ref="N32:AG32"/>
    <mergeCell ref="AH32:AJ32"/>
    <mergeCell ref="B33:M33"/>
    <mergeCell ref="N33:AG33"/>
    <mergeCell ref="AH33:AJ33"/>
    <mergeCell ref="B34:M34"/>
    <mergeCell ref="N34:AG34"/>
    <mergeCell ref="AH34:AJ34"/>
    <mergeCell ref="B35:M35"/>
    <mergeCell ref="N35:AG35"/>
    <mergeCell ref="AH35:AJ35"/>
    <mergeCell ref="B36:M36"/>
    <mergeCell ref="N36:AG36"/>
    <mergeCell ref="AH36:AJ36"/>
    <mergeCell ref="B37:M37"/>
    <mergeCell ref="N37:AG37"/>
    <mergeCell ref="AH37:AJ37"/>
    <mergeCell ref="B38:M38"/>
    <mergeCell ref="N38:AG38"/>
    <mergeCell ref="AH38:AJ38"/>
    <mergeCell ref="B39:M39"/>
    <mergeCell ref="N39:AG39"/>
    <mergeCell ref="AH39:AJ39"/>
    <mergeCell ref="B40:M40"/>
    <mergeCell ref="N40:AG40"/>
    <mergeCell ref="AH40:AJ40"/>
    <mergeCell ref="B41:M41"/>
    <mergeCell ref="N41:AG41"/>
    <mergeCell ref="AH41:AJ41"/>
    <mergeCell ref="B42:M42"/>
    <mergeCell ref="N42:AG42"/>
    <mergeCell ref="AH42:AJ42"/>
    <mergeCell ref="B43:M43"/>
    <mergeCell ref="N43:AG43"/>
    <mergeCell ref="AH43:AJ43"/>
    <mergeCell ref="B44:M44"/>
    <mergeCell ref="N44:AG44"/>
    <mergeCell ref="AH44:AJ44"/>
    <mergeCell ref="B45:M45"/>
    <mergeCell ref="N45:AG45"/>
    <mergeCell ref="AH45:AJ45"/>
    <mergeCell ref="B46:M46"/>
    <mergeCell ref="N46:AG46"/>
    <mergeCell ref="AH46:AJ46"/>
    <mergeCell ref="B47:M47"/>
    <mergeCell ref="N47:AG47"/>
    <mergeCell ref="AH47:AJ47"/>
    <mergeCell ref="B48:M48"/>
    <mergeCell ref="N48:AG48"/>
    <mergeCell ref="AH48:AJ48"/>
    <mergeCell ref="B49:M49"/>
    <mergeCell ref="N49:AG49"/>
    <mergeCell ref="AH49:AJ49"/>
    <mergeCell ref="B50:M50"/>
    <mergeCell ref="N50:AG50"/>
    <mergeCell ref="AH50:AJ50"/>
    <mergeCell ref="B51:M51"/>
    <mergeCell ref="N51:AG51"/>
    <mergeCell ref="AH51:AJ51"/>
    <mergeCell ref="B52:M52"/>
    <mergeCell ref="N52:AG52"/>
    <mergeCell ref="AH52:AJ52"/>
    <mergeCell ref="B53:M53"/>
    <mergeCell ref="N53:AG53"/>
    <mergeCell ref="AH53:AJ53"/>
    <mergeCell ref="B54:M54"/>
    <mergeCell ref="N54:AG54"/>
    <mergeCell ref="AH54:AJ54"/>
    <mergeCell ref="B55:M55"/>
    <mergeCell ref="N55:AG55"/>
    <mergeCell ref="AH55:AJ55"/>
    <mergeCell ref="B56:M56"/>
    <mergeCell ref="N56:AG56"/>
    <mergeCell ref="AH56:AJ56"/>
    <mergeCell ref="B57:M57"/>
    <mergeCell ref="N57:AG57"/>
    <mergeCell ref="AH57:AJ57"/>
    <mergeCell ref="B58:M58"/>
    <mergeCell ref="N58:AG58"/>
    <mergeCell ref="AH58:AJ58"/>
    <mergeCell ref="B59:M59"/>
    <mergeCell ref="N59:AG59"/>
    <mergeCell ref="AH59:AJ59"/>
    <mergeCell ref="D63:E63"/>
    <mergeCell ref="T64:AB64"/>
    <mergeCell ref="AD64:AH64"/>
    <mergeCell ref="T65:AB65"/>
    <mergeCell ref="AD65:AH65"/>
    <mergeCell ref="AH7:AJ8"/>
    <mergeCell ref="AH14:AJ15"/>
  </mergeCells>
  <phoneticPr fontId="3"/>
  <printOptions horizontalCentered="1" verticalCentered="1"/>
  <pageMargins left="0.78740157480314965" right="0.39370078740157483" top="0.19685039370078741" bottom="0.19685039370078741" header="0.51181102362204722" footer="0.51181102362204722"/>
  <pageSetup paperSize="9" fitToWidth="1" fitToHeight="1" orientation="portrait" usePrinterDefaults="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入力シート!$E$37:$E$42</xm:f>
          </x14:formula1>
          <xm:sqref>AD64:AH64</xm:sqref>
        </x14:dataValidation>
        <x14:dataValidation type="list" allowBlank="1" showDropDown="0" showInputMessage="1" showErrorMessage="1">
          <x14:formula1>
            <xm:f>入力シート!$E$37:$E$42</xm:f>
          </x14:formula1>
          <xm:sqref>AD23:AH23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0">
    <tabColor rgb="FF0070C0"/>
    <pageSetUpPr fitToPage="1"/>
  </sheetPr>
  <dimension ref="B1:AM50"/>
  <sheetViews>
    <sheetView showZeros="0" view="pageBreakPreview" zoomScaleSheetLayoutView="100" workbookViewId="0">
      <selection activeCell="AB6" sqref="AB6"/>
    </sheetView>
  </sheetViews>
  <sheetFormatPr defaultRowHeight="13.5"/>
  <cols>
    <col min="1" max="42" width="2.25" style="274" customWidth="1"/>
    <col min="43" max="43" width="2.75" style="274" customWidth="1"/>
    <col min="44" max="46" width="2.25" style="274" customWidth="1"/>
    <col min="47" max="16384" width="9" style="274" customWidth="1"/>
  </cols>
  <sheetData>
    <row r="1" spans="2:39">
      <c r="B1" s="274" t="s">
        <v>354</v>
      </c>
    </row>
    <row r="2" spans="2:39" ht="21">
      <c r="B2" s="637"/>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70"/>
    </row>
    <row r="3" spans="2:39" ht="21">
      <c r="B3" s="638"/>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71"/>
    </row>
    <row r="4" spans="2:39" ht="18.75">
      <c r="B4" s="639" t="s">
        <v>234</v>
      </c>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72"/>
    </row>
    <row r="5" spans="2:39">
      <c r="B5" s="640"/>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673"/>
    </row>
    <row r="6" spans="2:39" ht="22.5" customHeight="1">
      <c r="B6" s="638"/>
      <c r="F6" s="649">
        <f>実績報告!N24</f>
        <v>332000</v>
      </c>
      <c r="G6" s="649"/>
      <c r="H6" s="649"/>
      <c r="I6" s="649"/>
      <c r="J6" s="649"/>
      <c r="K6" s="649"/>
      <c r="L6" s="649"/>
      <c r="M6" s="649"/>
      <c r="N6" s="649"/>
      <c r="O6" s="649"/>
      <c r="P6" s="649"/>
      <c r="Q6" s="649"/>
      <c r="R6" s="649"/>
      <c r="S6" s="649"/>
      <c r="T6" s="470" t="s">
        <v>64</v>
      </c>
      <c r="U6" s="536"/>
      <c r="AK6" s="545"/>
    </row>
    <row r="7" spans="2:39">
      <c r="B7" s="638"/>
      <c r="AK7" s="545"/>
    </row>
    <row r="8" spans="2:39" ht="14.25">
      <c r="B8" s="638"/>
      <c r="F8" s="274" t="s">
        <v>109</v>
      </c>
      <c r="J8" s="461" t="s">
        <v>235</v>
      </c>
      <c r="AK8" s="545"/>
    </row>
    <row r="9" spans="2:39">
      <c r="B9" s="638"/>
      <c r="AK9" s="545"/>
    </row>
    <row r="10" spans="2:39">
      <c r="B10" s="638"/>
      <c r="AK10" s="545"/>
    </row>
    <row r="11" spans="2:39">
      <c r="B11" s="638"/>
      <c r="AK11" s="545"/>
    </row>
    <row r="12" spans="2:39" ht="17.25">
      <c r="B12" s="641" t="s">
        <v>121</v>
      </c>
      <c r="C12" s="646"/>
      <c r="D12" s="646"/>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74"/>
    </row>
    <row r="13" spans="2:39" ht="17.25">
      <c r="B13" s="641"/>
      <c r="C13" s="646"/>
      <c r="D13" s="646"/>
      <c r="E13" s="646"/>
      <c r="F13" s="646"/>
      <c r="G13" s="646"/>
      <c r="H13" s="646"/>
      <c r="I13" s="646"/>
      <c r="J13" s="646"/>
      <c r="K13" s="646"/>
      <c r="L13" s="646"/>
      <c r="M13" s="646"/>
      <c r="N13" s="646"/>
      <c r="O13" s="646"/>
      <c r="P13" s="646"/>
      <c r="Q13" s="646"/>
      <c r="R13" s="646"/>
      <c r="S13" s="646"/>
      <c r="T13" s="646"/>
      <c r="U13" s="646"/>
      <c r="V13" s="646"/>
      <c r="W13" s="646"/>
      <c r="X13" s="646"/>
      <c r="Y13" s="646"/>
      <c r="Z13" s="646"/>
      <c r="AA13" s="646"/>
      <c r="AB13" s="646"/>
      <c r="AC13" s="646"/>
      <c r="AD13" s="646"/>
      <c r="AE13" s="646"/>
      <c r="AF13" s="646"/>
      <c r="AG13" s="646"/>
      <c r="AH13" s="646"/>
      <c r="AI13" s="646"/>
      <c r="AJ13" s="646"/>
      <c r="AK13" s="674"/>
    </row>
    <row r="14" spans="2:39" ht="17.25">
      <c r="B14" s="641"/>
      <c r="C14" s="646"/>
      <c r="D14" s="646"/>
      <c r="E14" s="646"/>
      <c r="F14" s="646"/>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c r="AD14" s="646"/>
      <c r="AE14" s="646"/>
      <c r="AF14" s="646"/>
      <c r="AG14" s="646"/>
      <c r="AH14" s="646"/>
      <c r="AI14" s="646"/>
      <c r="AJ14" s="646"/>
      <c r="AK14" s="674"/>
    </row>
    <row r="15" spans="2:39" ht="17.25">
      <c r="B15" s="641"/>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74"/>
    </row>
    <row r="16" spans="2:39">
      <c r="B16" s="638"/>
      <c r="E16" s="276" t="s">
        <v>188</v>
      </c>
      <c r="F16" s="276"/>
      <c r="G16" s="393"/>
      <c r="H16" s="393"/>
      <c r="I16" s="406" t="s">
        <v>90</v>
      </c>
      <c r="J16" s="393"/>
      <c r="K16" s="393"/>
      <c r="L16" s="406" t="s">
        <v>10</v>
      </c>
      <c r="M16" s="393"/>
      <c r="N16" s="393"/>
      <c r="O16" s="406" t="s">
        <v>40</v>
      </c>
      <c r="AK16" s="545"/>
      <c r="AM16" s="676" t="s">
        <v>103</v>
      </c>
    </row>
    <row r="17" spans="2:37">
      <c r="B17" s="638"/>
      <c r="AK17" s="545"/>
    </row>
    <row r="18" spans="2:37" ht="16.5" customHeight="1">
      <c r="B18" s="638"/>
      <c r="S18" s="274" t="s">
        <v>72</v>
      </c>
      <c r="U18" s="356"/>
      <c r="V18" s="347">
        <f>入力シート!D3</f>
        <v>0</v>
      </c>
      <c r="W18" s="347"/>
      <c r="X18" s="347"/>
      <c r="Y18" s="347"/>
      <c r="Z18" s="347"/>
      <c r="AA18" s="347"/>
      <c r="AB18" s="347"/>
      <c r="AC18" s="347"/>
      <c r="AD18" s="347"/>
      <c r="AE18" s="347"/>
      <c r="AF18" s="347"/>
      <c r="AG18" s="347"/>
      <c r="AH18" s="347"/>
      <c r="AI18" s="347"/>
      <c r="AJ18" s="347"/>
      <c r="AK18" s="545"/>
    </row>
    <row r="19" spans="2:37" ht="16.5" customHeight="1">
      <c r="B19" s="638"/>
      <c r="U19" s="356"/>
      <c r="V19" s="347">
        <f>入力シート!D4</f>
        <v>0</v>
      </c>
      <c r="W19" s="347"/>
      <c r="X19" s="347"/>
      <c r="Y19" s="347"/>
      <c r="Z19" s="347"/>
      <c r="AA19" s="347"/>
      <c r="AB19" s="347"/>
      <c r="AC19" s="347"/>
      <c r="AD19" s="347"/>
      <c r="AE19" s="347"/>
      <c r="AF19" s="347"/>
      <c r="AG19" s="347"/>
      <c r="AH19" s="347"/>
      <c r="AI19" s="347"/>
      <c r="AJ19" s="347"/>
      <c r="AK19" s="545"/>
    </row>
    <row r="20" spans="2:37">
      <c r="B20" s="638"/>
      <c r="AK20" s="545"/>
    </row>
    <row r="21" spans="2:37" ht="22.5" customHeight="1">
      <c r="B21" s="638"/>
      <c r="S21" s="274" t="s">
        <v>77</v>
      </c>
      <c r="V21" s="663">
        <f>入力シート!D6</f>
        <v>0</v>
      </c>
      <c r="W21" s="663"/>
      <c r="X21" s="663"/>
      <c r="Y21" s="663"/>
      <c r="Z21" s="663"/>
      <c r="AA21" s="663"/>
      <c r="AB21" s="663"/>
      <c r="AC21" s="663"/>
      <c r="AD21" s="663"/>
      <c r="AE21" s="663"/>
      <c r="AF21" s="667"/>
      <c r="AG21" s="274" t="s">
        <v>47</v>
      </c>
      <c r="AH21" s="667"/>
      <c r="AI21" s="667"/>
      <c r="AK21" s="545"/>
    </row>
    <row r="22" spans="2:37" ht="13.5" customHeight="1">
      <c r="B22" s="638"/>
      <c r="V22" s="664"/>
      <c r="W22" s="664"/>
      <c r="X22" s="664"/>
      <c r="Y22" s="664"/>
      <c r="Z22" s="664"/>
      <c r="AA22" s="664"/>
      <c r="AB22" s="664"/>
      <c r="AC22" s="664"/>
      <c r="AD22" s="664"/>
      <c r="AE22" s="664"/>
      <c r="AF22" s="664"/>
      <c r="AK22" s="545"/>
    </row>
    <row r="23" spans="2:37" ht="13.5" customHeight="1">
      <c r="B23" s="638"/>
      <c r="V23" s="664"/>
      <c r="W23" s="664"/>
      <c r="X23" s="664"/>
      <c r="Y23" s="664"/>
      <c r="Z23" s="664"/>
      <c r="AA23" s="664"/>
      <c r="AB23" s="664"/>
      <c r="AC23" s="664"/>
      <c r="AD23" s="664"/>
      <c r="AE23" s="664"/>
      <c r="AF23" s="664"/>
      <c r="AK23" s="545"/>
    </row>
    <row r="24" spans="2:37" ht="16.5" customHeight="1">
      <c r="B24" s="638"/>
      <c r="E24" s="347" t="str">
        <f>入力シート!D1</f>
        <v>観音寺市長 佐伯　明浩</v>
      </c>
      <c r="F24" s="347"/>
      <c r="G24" s="347"/>
      <c r="H24" s="347"/>
      <c r="I24" s="347"/>
      <c r="J24" s="347"/>
      <c r="K24" s="347"/>
      <c r="L24" s="347"/>
      <c r="M24" s="347"/>
      <c r="N24" s="347"/>
      <c r="O24" s="662" t="s">
        <v>298</v>
      </c>
      <c r="Q24" s="356"/>
      <c r="R24" s="356"/>
      <c r="AK24" s="545"/>
    </row>
    <row r="25" spans="2:37">
      <c r="B25" s="638"/>
      <c r="D25" s="648"/>
      <c r="E25" s="648"/>
      <c r="F25" s="648"/>
      <c r="G25" s="648"/>
      <c r="H25" s="275"/>
      <c r="I25" s="275"/>
      <c r="J25" s="275"/>
      <c r="K25" s="275"/>
      <c r="L25" s="275"/>
      <c r="M25" s="275"/>
      <c r="N25" s="275"/>
      <c r="O25" s="275"/>
      <c r="P25" s="275"/>
      <c r="Q25" s="275"/>
      <c r="R25" s="356"/>
      <c r="AK25" s="545"/>
    </row>
    <row r="26" spans="2:37">
      <c r="B26" s="638"/>
      <c r="AK26" s="545"/>
    </row>
    <row r="27" spans="2:37">
      <c r="B27" s="638"/>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545"/>
    </row>
    <row r="28" spans="2:37">
      <c r="B28" s="638"/>
      <c r="AK28" s="545"/>
    </row>
    <row r="29" spans="2:37">
      <c r="B29" s="638"/>
      <c r="AK29" s="545"/>
    </row>
    <row r="30" spans="2:37">
      <c r="B30" s="638"/>
      <c r="D30" s="274" t="s">
        <v>238</v>
      </c>
      <c r="AK30" s="545"/>
    </row>
    <row r="31" spans="2:37">
      <c r="B31" s="638"/>
      <c r="AK31" s="545"/>
    </row>
    <row r="32" spans="2:37">
      <c r="B32" s="638"/>
      <c r="AK32" s="545"/>
    </row>
    <row r="33" spans="2:37">
      <c r="B33" s="638"/>
      <c r="AK33" s="545"/>
    </row>
    <row r="34" spans="2:37">
      <c r="B34" s="638"/>
      <c r="AK34" s="545"/>
    </row>
    <row r="35" spans="2:37">
      <c r="B35" s="638"/>
      <c r="AK35" s="545"/>
    </row>
    <row r="36" spans="2:37" ht="27" customHeight="1">
      <c r="B36" s="638"/>
      <c r="G36" s="650" t="s">
        <v>66</v>
      </c>
      <c r="H36" s="653"/>
      <c r="I36" s="653"/>
      <c r="J36" s="653"/>
      <c r="K36" s="653"/>
      <c r="L36" s="654"/>
      <c r="M36" s="657">
        <f>入力シート!D51</f>
        <v>0</v>
      </c>
      <c r="N36" s="659"/>
      <c r="O36" s="659"/>
      <c r="P36" s="659"/>
      <c r="Q36" s="659"/>
      <c r="R36" s="659"/>
      <c r="S36" s="659"/>
      <c r="T36" s="659"/>
      <c r="U36" s="659"/>
      <c r="V36" s="665">
        <f>入力シート!D52</f>
        <v>0</v>
      </c>
      <c r="W36" s="665"/>
      <c r="X36" s="665"/>
      <c r="Y36" s="665"/>
      <c r="Z36" s="665"/>
      <c r="AA36" s="665"/>
      <c r="AB36" s="665"/>
      <c r="AC36" s="665"/>
      <c r="AD36" s="665"/>
      <c r="AE36" s="665"/>
      <c r="AF36" s="668"/>
      <c r="AK36" s="545"/>
    </row>
    <row r="37" spans="2:37" ht="27" customHeight="1">
      <c r="B37" s="638"/>
      <c r="G37" s="651" t="s">
        <v>123</v>
      </c>
      <c r="H37" s="651"/>
      <c r="I37" s="651"/>
      <c r="J37" s="651"/>
      <c r="K37" s="651"/>
      <c r="L37" s="655"/>
      <c r="M37" s="400" t="str">
        <f>IF(入力シート!D53="選択してください","",入力シート!D53)</f>
        <v>普通</v>
      </c>
      <c r="N37" s="407"/>
      <c r="O37" s="407"/>
      <c r="P37" s="407"/>
      <c r="Q37" s="407"/>
      <c r="R37" s="407"/>
      <c r="S37" s="407"/>
      <c r="T37" s="407"/>
      <c r="U37" s="407"/>
      <c r="V37" s="666">
        <f>入力シート!H53</f>
        <v>0</v>
      </c>
      <c r="W37" s="407"/>
      <c r="X37" s="407"/>
      <c r="Y37" s="407"/>
      <c r="Z37" s="407"/>
      <c r="AA37" s="407"/>
      <c r="AB37" s="407"/>
      <c r="AC37" s="407"/>
      <c r="AD37" s="407"/>
      <c r="AE37" s="407"/>
      <c r="AF37" s="418"/>
      <c r="AK37" s="545"/>
    </row>
    <row r="38" spans="2:37" ht="22.5" customHeight="1">
      <c r="B38" s="638"/>
      <c r="G38" s="651" t="s">
        <v>125</v>
      </c>
      <c r="H38" s="651"/>
      <c r="I38" s="651"/>
      <c r="J38" s="651"/>
      <c r="K38" s="651"/>
      <c r="L38" s="655"/>
      <c r="M38" s="418">
        <f>入力シート!D49</f>
        <v>0</v>
      </c>
      <c r="N38" s="660"/>
      <c r="O38" s="660"/>
      <c r="P38" s="660"/>
      <c r="Q38" s="660"/>
      <c r="R38" s="660"/>
      <c r="S38" s="660"/>
      <c r="T38" s="660"/>
      <c r="U38" s="660"/>
      <c r="V38" s="660"/>
      <c r="W38" s="660"/>
      <c r="X38" s="660"/>
      <c r="Y38" s="660"/>
      <c r="Z38" s="660"/>
      <c r="AA38" s="660"/>
      <c r="AB38" s="660"/>
      <c r="AC38" s="660"/>
      <c r="AD38" s="660"/>
      <c r="AE38" s="660"/>
      <c r="AF38" s="660"/>
      <c r="AK38" s="545"/>
    </row>
    <row r="39" spans="2:37" ht="27" customHeight="1">
      <c r="B39" s="638"/>
      <c r="G39" s="652" t="s">
        <v>86</v>
      </c>
      <c r="H39" s="652"/>
      <c r="I39" s="652"/>
      <c r="J39" s="652"/>
      <c r="K39" s="652"/>
      <c r="L39" s="656"/>
      <c r="M39" s="658">
        <f>入力シート!D50</f>
        <v>0</v>
      </c>
      <c r="N39" s="661"/>
      <c r="O39" s="661"/>
      <c r="P39" s="661"/>
      <c r="Q39" s="661"/>
      <c r="R39" s="661"/>
      <c r="S39" s="661"/>
      <c r="T39" s="661"/>
      <c r="U39" s="661"/>
      <c r="V39" s="661"/>
      <c r="W39" s="661"/>
      <c r="X39" s="661"/>
      <c r="Y39" s="661"/>
      <c r="Z39" s="661"/>
      <c r="AA39" s="661"/>
      <c r="AB39" s="661"/>
      <c r="AC39" s="661"/>
      <c r="AD39" s="661"/>
      <c r="AE39" s="661"/>
      <c r="AF39" s="661"/>
      <c r="AK39" s="545"/>
    </row>
    <row r="40" spans="2:37">
      <c r="B40" s="638"/>
      <c r="AK40" s="545"/>
    </row>
    <row r="41" spans="2:37">
      <c r="B41" s="638"/>
      <c r="AK41" s="545"/>
    </row>
    <row r="42" spans="2:37">
      <c r="B42" s="638"/>
      <c r="AK42" s="545"/>
    </row>
    <row r="43" spans="2:37">
      <c r="B43" s="640" t="s">
        <v>667</v>
      </c>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673"/>
    </row>
    <row r="44" spans="2:37">
      <c r="B44" s="638"/>
      <c r="AK44" s="545"/>
    </row>
    <row r="45" spans="2:37">
      <c r="B45" s="638"/>
      <c r="AK45" s="545"/>
    </row>
    <row r="46" spans="2:37">
      <c r="B46" s="638"/>
      <c r="AK46" s="545"/>
    </row>
    <row r="47" spans="2:37">
      <c r="B47" s="638"/>
      <c r="AK47" s="545"/>
    </row>
    <row r="48" spans="2:37">
      <c r="B48" s="638"/>
      <c r="AK48" s="545"/>
    </row>
    <row r="49" spans="2:37">
      <c r="B49" s="642"/>
      <c r="C49" s="536"/>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c r="AH49" s="536"/>
      <c r="AI49" s="536"/>
      <c r="AJ49" s="536"/>
      <c r="AK49" s="675"/>
    </row>
    <row r="50" spans="2:37">
      <c r="AJ50" s="669"/>
      <c r="AK50" s="669"/>
    </row>
  </sheetData>
  <mergeCells count="22">
    <mergeCell ref="B4:AK4"/>
    <mergeCell ref="F6:S6"/>
    <mergeCell ref="B12:AK12"/>
    <mergeCell ref="E16:F16"/>
    <mergeCell ref="G16:H16"/>
    <mergeCell ref="J16:K16"/>
    <mergeCell ref="M16:N16"/>
    <mergeCell ref="V18:AJ18"/>
    <mergeCell ref="V19:AJ19"/>
    <mergeCell ref="V21:AE21"/>
    <mergeCell ref="E24:N24"/>
    <mergeCell ref="G36:L36"/>
    <mergeCell ref="M36:U36"/>
    <mergeCell ref="V36:AF36"/>
    <mergeCell ref="G37:L37"/>
    <mergeCell ref="M37:U37"/>
    <mergeCell ref="V37:AF37"/>
    <mergeCell ref="G38:L38"/>
    <mergeCell ref="M38:AF38"/>
    <mergeCell ref="G39:L39"/>
    <mergeCell ref="M39:AF39"/>
    <mergeCell ref="B43:AK43"/>
  </mergeCells>
  <phoneticPr fontId="3"/>
  <printOptions horizontalCentered="1" verticalCentered="1"/>
  <pageMargins left="0.78740157480314965" right="0.39370078740157483" top="0.19685039370078741" bottom="0.19685039370078741" header="0.31496062992125984" footer="0.31496062992125984"/>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6">
    <tabColor theme="2" tint="-0.25"/>
    <pageSetUpPr fitToPage="1"/>
  </sheetPr>
  <dimension ref="A1:AM47"/>
  <sheetViews>
    <sheetView showZeros="0" view="pageBreakPreview" zoomScaleSheetLayoutView="100" workbookViewId="0"/>
  </sheetViews>
  <sheetFormatPr defaultRowHeight="13.5"/>
  <cols>
    <col min="1" max="38" width="2.5" customWidth="1"/>
    <col min="39" max="71" width="2.25" customWidth="1"/>
  </cols>
  <sheetData>
    <row r="1" spans="1:39">
      <c r="A1" s="274" t="s">
        <v>351</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row>
    <row r="2" spans="1:39" ht="16.5" customHeight="1">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6" t="s">
        <v>188</v>
      </c>
      <c r="AB2" s="276"/>
      <c r="AC2" s="393"/>
      <c r="AD2" s="393"/>
      <c r="AE2" s="406" t="s">
        <v>90</v>
      </c>
      <c r="AF2" s="393"/>
      <c r="AG2" s="393"/>
      <c r="AH2" s="406" t="s">
        <v>10</v>
      </c>
      <c r="AI2" s="393"/>
      <c r="AJ2" s="393"/>
      <c r="AK2" s="406" t="s">
        <v>40</v>
      </c>
      <c r="AL2" s="274"/>
      <c r="AM2" s="274"/>
    </row>
    <row r="3" spans="1:39">
      <c r="A3" s="274"/>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row>
    <row r="4" spans="1:39">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row>
    <row r="5" spans="1:39" ht="16.5" customHeight="1">
      <c r="A5" s="533" t="str">
        <f>入力シート!D1</f>
        <v>観音寺市長 佐伯　明浩</v>
      </c>
      <c r="B5" s="533"/>
      <c r="C5" s="533"/>
      <c r="D5" s="533"/>
      <c r="E5" s="533"/>
      <c r="F5" s="533"/>
      <c r="G5" s="533"/>
      <c r="H5" s="533"/>
      <c r="I5" s="533"/>
      <c r="J5" s="533"/>
      <c r="K5" s="274" t="s">
        <v>298</v>
      </c>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row>
    <row r="6" spans="1:39" ht="13.5" customHeight="1">
      <c r="A6" s="533"/>
      <c r="B6" s="533"/>
      <c r="C6" s="533"/>
      <c r="D6" s="533"/>
      <c r="E6" s="533"/>
      <c r="F6" s="533"/>
      <c r="G6" s="533"/>
      <c r="H6" s="533"/>
      <c r="I6" s="533"/>
      <c r="J6" s="533"/>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row>
    <row r="7" spans="1:39" ht="16.5" customHeight="1">
      <c r="A7" s="274"/>
      <c r="B7" s="274"/>
      <c r="C7" s="274"/>
      <c r="D7" s="275"/>
      <c r="E7" s="275"/>
      <c r="F7" s="275"/>
      <c r="G7" s="275"/>
      <c r="H7" s="275"/>
      <c r="I7" s="275"/>
      <c r="J7" s="275"/>
      <c r="K7" s="275"/>
      <c r="L7" s="275"/>
      <c r="M7" s="275"/>
      <c r="N7" s="274"/>
      <c r="O7" s="274"/>
      <c r="P7" s="274"/>
      <c r="Q7" s="274"/>
      <c r="R7" s="274" t="s">
        <v>76</v>
      </c>
      <c r="S7" s="274"/>
      <c r="T7" s="274"/>
      <c r="U7" s="274"/>
      <c r="V7" s="274" t="s">
        <v>72</v>
      </c>
      <c r="W7" s="274"/>
      <c r="X7" s="274"/>
      <c r="Y7" s="384">
        <f>入力シート!D3</f>
        <v>0</v>
      </c>
      <c r="Z7" s="384"/>
      <c r="AA7" s="384"/>
      <c r="AB7" s="384"/>
      <c r="AC7" s="384"/>
      <c r="AD7" s="384"/>
      <c r="AE7" s="384"/>
      <c r="AF7" s="384"/>
      <c r="AG7" s="384"/>
      <c r="AH7" s="384"/>
      <c r="AI7" s="384"/>
      <c r="AJ7" s="384"/>
      <c r="AK7" s="384"/>
      <c r="AL7" s="384"/>
      <c r="AM7" s="274"/>
    </row>
    <row r="8" spans="1:39" ht="16.5" customHeight="1">
      <c r="A8" s="274"/>
      <c r="B8" s="274"/>
      <c r="C8" s="274"/>
      <c r="D8" s="274"/>
      <c r="E8" s="274"/>
      <c r="F8" s="274"/>
      <c r="G8" s="274"/>
      <c r="H8" s="274"/>
      <c r="I8" s="274"/>
      <c r="J8" s="274"/>
      <c r="K8" s="274"/>
      <c r="L8" s="274"/>
      <c r="M8" s="274"/>
      <c r="N8" s="274"/>
      <c r="O8" s="274"/>
      <c r="P8" s="274"/>
      <c r="Q8" s="274"/>
      <c r="R8" s="274"/>
      <c r="S8" s="274"/>
      <c r="T8" s="274"/>
      <c r="U8" s="274"/>
      <c r="V8" s="274"/>
      <c r="W8" s="274"/>
      <c r="X8" s="274"/>
      <c r="Y8" s="384">
        <f>入力シート!D4</f>
        <v>0</v>
      </c>
      <c r="Z8" s="384"/>
      <c r="AA8" s="384"/>
      <c r="AB8" s="384"/>
      <c r="AC8" s="384"/>
      <c r="AD8" s="384"/>
      <c r="AE8" s="384"/>
      <c r="AF8" s="384"/>
      <c r="AG8" s="384"/>
      <c r="AH8" s="384"/>
      <c r="AI8" s="384"/>
      <c r="AJ8" s="384"/>
      <c r="AK8" s="384"/>
      <c r="AL8" s="384"/>
      <c r="AM8" s="274"/>
    </row>
    <row r="9" spans="1:39" ht="22.5" customHeight="1">
      <c r="A9" s="274"/>
      <c r="B9" s="274"/>
      <c r="C9" s="274"/>
      <c r="D9" s="274"/>
      <c r="E9" s="274"/>
      <c r="F9" s="274"/>
      <c r="G9" s="274"/>
      <c r="H9" s="274"/>
      <c r="I9" s="274"/>
      <c r="J9" s="274"/>
      <c r="K9" s="274"/>
      <c r="L9" s="274"/>
      <c r="M9" s="274"/>
      <c r="N9" s="274"/>
      <c r="O9" s="274"/>
      <c r="P9" s="274"/>
      <c r="Q9" s="274"/>
      <c r="R9" s="274"/>
      <c r="S9" s="274"/>
      <c r="T9" s="274"/>
      <c r="U9" s="274"/>
      <c r="V9" s="274" t="s">
        <v>77</v>
      </c>
      <c r="W9" s="274"/>
      <c r="X9" s="274"/>
      <c r="Y9" s="385">
        <f>入力シート!D6</f>
        <v>0</v>
      </c>
      <c r="Z9" s="385"/>
      <c r="AA9" s="385"/>
      <c r="AB9" s="385"/>
      <c r="AC9" s="385"/>
      <c r="AD9" s="385"/>
      <c r="AE9" s="385"/>
      <c r="AF9" s="385"/>
      <c r="AG9" s="385"/>
      <c r="AH9" s="385"/>
      <c r="AI9" s="385"/>
      <c r="AJ9" s="385"/>
      <c r="AK9" s="385"/>
      <c r="AL9" s="276"/>
      <c r="AM9" s="274"/>
    </row>
    <row r="10" spans="1:39" ht="13.5" customHeight="1">
      <c r="A10" s="274"/>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386"/>
      <c r="Z10" s="386"/>
      <c r="AA10" s="386"/>
      <c r="AB10" s="386"/>
      <c r="AC10" s="386"/>
      <c r="AD10" s="386"/>
      <c r="AE10" s="386"/>
      <c r="AF10" s="386"/>
      <c r="AG10" s="386"/>
      <c r="AH10" s="386"/>
      <c r="AI10" s="386"/>
      <c r="AJ10" s="386"/>
      <c r="AK10" s="386"/>
      <c r="AL10" s="274"/>
      <c r="AM10" s="274"/>
    </row>
    <row r="11" spans="1:39" ht="13.5" customHeight="1">
      <c r="A11" s="274"/>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386"/>
      <c r="Z11" s="386"/>
      <c r="AA11" s="386"/>
      <c r="AB11" s="386"/>
      <c r="AC11" s="386"/>
      <c r="AD11" s="386"/>
      <c r="AE11" s="386"/>
      <c r="AF11" s="386"/>
      <c r="AG11" s="386"/>
      <c r="AH11" s="386"/>
      <c r="AI11" s="386"/>
      <c r="AJ11" s="386"/>
      <c r="AK11" s="386"/>
      <c r="AL11" s="274"/>
      <c r="AM11" s="274"/>
    </row>
    <row r="12" spans="1:39" ht="18.75">
      <c r="A12" s="277" t="s">
        <v>282</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4"/>
    </row>
    <row r="13" spans="1:39" ht="13.5" customHeight="1">
      <c r="A13" s="277"/>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4"/>
    </row>
    <row r="14" spans="1:39">
      <c r="A14" s="274"/>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row>
    <row r="15" spans="1:39" s="275" customFormat="1" ht="20.100000000000001" customHeight="1">
      <c r="A15" s="278"/>
      <c r="B15" s="278"/>
      <c r="C15" s="276" t="s">
        <v>188</v>
      </c>
      <c r="D15" s="276"/>
      <c r="E15" s="533" t="str">
        <f>IF(入力シート!P29="","",YEAR(入力シート!P29)-2018)</f>
        <v/>
      </c>
      <c r="F15" s="276" t="s">
        <v>90</v>
      </c>
      <c r="G15" s="533" t="str">
        <f>IF(入力シート!P29="","",MONTH(入力シート!P29))</f>
        <v/>
      </c>
      <c r="H15" s="278" t="s">
        <v>236</v>
      </c>
      <c r="I15" s="533" t="str">
        <f>IF(入力シート!P29="","",DAY(入力シート!P29))</f>
        <v/>
      </c>
      <c r="J15" s="275" t="s">
        <v>431</v>
      </c>
      <c r="K15" s="278"/>
      <c r="M15" s="538" t="str">
        <f>入力シート!P31</f>
        <v>8</v>
      </c>
      <c r="N15" s="275" t="s">
        <v>169</v>
      </c>
      <c r="Q15" s="533">
        <f>入力シート!R31</f>
        <v>0</v>
      </c>
      <c r="R15" s="533"/>
      <c r="S15" s="680" t="s">
        <v>432</v>
      </c>
      <c r="T15" s="680"/>
      <c r="U15" s="680"/>
      <c r="V15" s="680"/>
      <c r="W15" s="680"/>
      <c r="X15" s="680"/>
      <c r="Y15" s="680"/>
      <c r="Z15" s="680"/>
      <c r="AA15" s="680"/>
      <c r="AB15" s="680"/>
      <c r="AC15" s="680"/>
      <c r="AD15" s="680"/>
      <c r="AE15" s="680"/>
      <c r="AF15" s="680"/>
      <c r="AG15" s="680"/>
      <c r="AH15" s="680"/>
      <c r="AI15" s="680"/>
      <c r="AJ15" s="278"/>
      <c r="AK15" s="278"/>
      <c r="AL15" s="278"/>
    </row>
    <row r="16" spans="1:39" s="275" customFormat="1" ht="20.100000000000001" customHeight="1">
      <c r="A16" s="278"/>
      <c r="B16" s="527" t="s">
        <v>539</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41"/>
      <c r="AK16" s="541"/>
      <c r="AL16" s="278"/>
    </row>
    <row r="17" spans="1:38" s="275" customFormat="1" ht="20.100000000000001" customHeight="1">
      <c r="A17" s="278"/>
      <c r="B17" s="275" t="s">
        <v>457</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row>
    <row r="18" spans="1:38">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row>
    <row r="19" spans="1:38">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row>
    <row r="20" spans="1:38" ht="22.5" customHeight="1">
      <c r="A20" s="274" t="s">
        <v>267</v>
      </c>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row>
    <row r="21" spans="1:38" ht="22.5" customHeight="1">
      <c r="A21" s="274"/>
      <c r="B21" s="274" t="s">
        <v>214</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row>
    <row r="22" spans="1:38" ht="27" customHeight="1">
      <c r="A22" s="274"/>
      <c r="B22" s="274"/>
      <c r="C22" s="677"/>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row>
    <row r="23" spans="1:38" ht="27" customHeight="1">
      <c r="A23" s="274"/>
      <c r="B23" s="274"/>
      <c r="C23" s="677"/>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79"/>
    </row>
    <row r="24" spans="1:38" ht="27" customHeight="1">
      <c r="A24" s="274"/>
      <c r="B24" s="274"/>
      <c r="C24" s="677"/>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row>
    <row r="25" spans="1:38" ht="27" customHeight="1">
      <c r="A25" s="274"/>
      <c r="B25" s="274"/>
      <c r="C25" s="677"/>
      <c r="D25" s="679"/>
      <c r="E25" s="679"/>
      <c r="F25" s="679"/>
      <c r="G25" s="679"/>
      <c r="H25" s="679"/>
      <c r="I25" s="679"/>
      <c r="J25" s="679"/>
      <c r="K25" s="679"/>
      <c r="L25" s="679"/>
      <c r="M25" s="679"/>
      <c r="N25" s="679"/>
      <c r="O25" s="679"/>
      <c r="P25" s="679"/>
      <c r="Q25" s="679"/>
      <c r="R25" s="679"/>
      <c r="S25" s="679"/>
      <c r="T25" s="679"/>
      <c r="U25" s="679"/>
      <c r="V25" s="679"/>
      <c r="W25" s="679"/>
      <c r="X25" s="679"/>
      <c r="Y25" s="679"/>
      <c r="Z25" s="679"/>
      <c r="AA25" s="679"/>
      <c r="AB25" s="679"/>
      <c r="AC25" s="679"/>
      <c r="AD25" s="679"/>
      <c r="AE25" s="679"/>
      <c r="AF25" s="679"/>
      <c r="AG25" s="679"/>
      <c r="AH25" s="679"/>
      <c r="AI25" s="679"/>
      <c r="AJ25" s="679"/>
      <c r="AK25" s="679"/>
      <c r="AL25" s="679"/>
    </row>
    <row r="26" spans="1:38" ht="27" customHeight="1">
      <c r="A26" s="274"/>
      <c r="B26" s="274"/>
      <c r="C26" s="677"/>
      <c r="D26" s="679"/>
      <c r="E26" s="679"/>
      <c r="F26" s="679"/>
      <c r="G26" s="679"/>
      <c r="H26" s="679"/>
      <c r="I26" s="679"/>
      <c r="J26" s="679"/>
      <c r="K26" s="679"/>
      <c r="L26" s="679"/>
      <c r="M26" s="679"/>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79"/>
      <c r="AL26" s="679"/>
    </row>
    <row r="27" spans="1:38" ht="27" customHeight="1">
      <c r="A27" s="274"/>
      <c r="B27" s="274"/>
      <c r="C27" s="677"/>
      <c r="D27" s="679"/>
      <c r="E27" s="679"/>
      <c r="F27" s="679"/>
      <c r="G27" s="679"/>
      <c r="H27" s="679"/>
      <c r="I27" s="679"/>
      <c r="J27" s="679"/>
      <c r="K27" s="679"/>
      <c r="L27" s="679"/>
      <c r="M27" s="679"/>
      <c r="N27" s="679"/>
      <c r="O27" s="679"/>
      <c r="P27" s="679"/>
      <c r="Q27" s="679"/>
      <c r="R27" s="679"/>
      <c r="S27" s="679"/>
      <c r="T27" s="679"/>
      <c r="U27" s="679"/>
      <c r="V27" s="679"/>
      <c r="W27" s="679"/>
      <c r="X27" s="679"/>
      <c r="Y27" s="679"/>
      <c r="Z27" s="679"/>
      <c r="AA27" s="679"/>
      <c r="AB27" s="679"/>
      <c r="AC27" s="679"/>
      <c r="AD27" s="679"/>
      <c r="AE27" s="679"/>
      <c r="AF27" s="679"/>
      <c r="AG27" s="679"/>
      <c r="AH27" s="679"/>
      <c r="AI27" s="679"/>
      <c r="AJ27" s="679"/>
      <c r="AK27" s="679"/>
      <c r="AL27" s="679"/>
    </row>
    <row r="28" spans="1:38" ht="27" customHeight="1">
      <c r="A28" s="274"/>
      <c r="B28" s="274"/>
      <c r="C28" s="677"/>
      <c r="D28" s="679"/>
      <c r="E28" s="679"/>
      <c r="F28" s="679"/>
      <c r="G28" s="679"/>
      <c r="H28" s="679"/>
      <c r="I28" s="679"/>
      <c r="J28" s="679"/>
      <c r="K28" s="679"/>
      <c r="L28" s="679"/>
      <c r="M28" s="679"/>
      <c r="N28" s="679"/>
      <c r="O28" s="679"/>
      <c r="P28" s="679"/>
      <c r="Q28" s="679"/>
      <c r="R28" s="679"/>
      <c r="S28" s="679"/>
      <c r="T28" s="679"/>
      <c r="U28" s="679"/>
      <c r="V28" s="679"/>
      <c r="W28" s="679"/>
      <c r="X28" s="679"/>
      <c r="Y28" s="679"/>
      <c r="Z28" s="679"/>
      <c r="AA28" s="679"/>
      <c r="AB28" s="679"/>
      <c r="AC28" s="679"/>
      <c r="AD28" s="679"/>
      <c r="AE28" s="679"/>
      <c r="AF28" s="679"/>
      <c r="AG28" s="679"/>
      <c r="AH28" s="679"/>
      <c r="AI28" s="679"/>
      <c r="AJ28" s="679"/>
      <c r="AK28" s="679"/>
      <c r="AL28" s="679"/>
    </row>
    <row r="29" spans="1:38" ht="22.5" customHeight="1">
      <c r="A29" s="274"/>
      <c r="B29" s="274" t="s">
        <v>218</v>
      </c>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row>
    <row r="30" spans="1:38" ht="16.5" customHeight="1">
      <c r="A30" s="274"/>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row>
    <row r="31" spans="1:38" ht="22.5" customHeight="1">
      <c r="A31" s="274"/>
      <c r="B31" s="274"/>
      <c r="C31" s="274"/>
      <c r="D31" s="274"/>
      <c r="E31" s="274"/>
      <c r="F31" s="274"/>
      <c r="G31" s="274"/>
      <c r="H31" s="274"/>
      <c r="I31" s="274"/>
      <c r="J31" s="274"/>
      <c r="K31" s="274" t="s">
        <v>222</v>
      </c>
      <c r="L31" s="274"/>
      <c r="M31" s="274"/>
      <c r="N31" s="275"/>
      <c r="O31" s="275"/>
      <c r="P31" s="275"/>
      <c r="Q31" s="430"/>
      <c r="R31" s="430"/>
      <c r="S31" s="430"/>
      <c r="T31" s="430" t="s">
        <v>149</v>
      </c>
      <c r="U31" s="391"/>
      <c r="V31" s="391"/>
      <c r="W31" s="391"/>
      <c r="X31" s="391" t="s">
        <v>90</v>
      </c>
      <c r="Y31" s="391"/>
      <c r="Z31" s="391"/>
      <c r="AA31" s="391"/>
      <c r="AB31" s="391" t="s">
        <v>285</v>
      </c>
      <c r="AC31" s="391"/>
      <c r="AD31" s="391"/>
      <c r="AE31" s="391"/>
      <c r="AF31" s="391" t="s">
        <v>92</v>
      </c>
      <c r="AG31" s="430"/>
      <c r="AH31" s="430"/>
      <c r="AI31" s="356"/>
      <c r="AJ31" s="356"/>
      <c r="AK31" s="356"/>
      <c r="AL31" s="274"/>
    </row>
    <row r="32" spans="1:38" ht="16.5" customHeight="1">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row>
    <row r="33" spans="1:38" ht="22.5" customHeight="1">
      <c r="A33" s="274"/>
      <c r="B33" s="274"/>
      <c r="C33" s="274"/>
      <c r="D33" s="274"/>
      <c r="E33" s="274"/>
      <c r="F33" s="274"/>
      <c r="G33" s="274"/>
      <c r="H33" s="274"/>
      <c r="I33" s="274"/>
      <c r="J33" s="274"/>
      <c r="K33" s="274" t="s">
        <v>225</v>
      </c>
      <c r="L33" s="274"/>
      <c r="M33" s="274"/>
      <c r="N33" s="275"/>
      <c r="O33" s="275"/>
      <c r="P33" s="275"/>
      <c r="Q33" s="430"/>
      <c r="R33" s="430"/>
      <c r="S33" s="274"/>
      <c r="T33" s="430" t="s">
        <v>149</v>
      </c>
      <c r="U33" s="391"/>
      <c r="V33" s="391"/>
      <c r="W33" s="391"/>
      <c r="X33" s="391" t="s">
        <v>90</v>
      </c>
      <c r="Y33" s="391"/>
      <c r="Z33" s="391"/>
      <c r="AA33" s="391"/>
      <c r="AB33" s="391" t="s">
        <v>285</v>
      </c>
      <c r="AC33" s="391"/>
      <c r="AD33" s="391"/>
      <c r="AE33" s="391"/>
      <c r="AF33" s="391" t="s">
        <v>92</v>
      </c>
      <c r="AG33" s="274"/>
      <c r="AH33" s="274"/>
      <c r="AI33" s="274"/>
      <c r="AJ33" s="356"/>
      <c r="AK33" s="356"/>
      <c r="AL33" s="274"/>
    </row>
    <row r="34" spans="1:38" ht="16.5" customHeight="1">
      <c r="A34" s="274"/>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row>
    <row r="35" spans="1:38" ht="22.5" customHeight="1">
      <c r="A35" s="274" t="s">
        <v>270</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430"/>
      <c r="AH35" s="430"/>
      <c r="AI35" s="356"/>
      <c r="AJ35" s="274"/>
      <c r="AK35" s="274"/>
      <c r="AL35" s="274"/>
    </row>
    <row r="36" spans="1:38" ht="16.5" customHeight="1">
      <c r="A36" s="274"/>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row>
    <row r="37" spans="1:38" ht="22.5" customHeight="1">
      <c r="A37" s="274"/>
      <c r="B37" s="274"/>
      <c r="C37" s="274"/>
      <c r="D37" s="274"/>
      <c r="E37" s="274"/>
      <c r="F37" s="274"/>
      <c r="G37" s="274"/>
      <c r="H37" s="274"/>
      <c r="I37" s="274"/>
      <c r="J37" s="274"/>
      <c r="K37" s="274" t="s">
        <v>229</v>
      </c>
      <c r="L37" s="274"/>
      <c r="M37" s="274"/>
      <c r="N37" s="275"/>
      <c r="O37" s="275"/>
      <c r="P37" s="275"/>
      <c r="Q37" s="444"/>
      <c r="R37" s="444"/>
      <c r="S37" s="274"/>
      <c r="T37" s="430" t="s">
        <v>149</v>
      </c>
      <c r="U37" s="391"/>
      <c r="V37" s="391"/>
      <c r="W37" s="391"/>
      <c r="X37" s="391" t="s">
        <v>90</v>
      </c>
      <c r="Y37" s="391"/>
      <c r="Z37" s="391"/>
      <c r="AA37" s="391"/>
      <c r="AB37" s="391" t="s">
        <v>285</v>
      </c>
      <c r="AC37" s="391"/>
      <c r="AD37" s="391"/>
      <c r="AE37" s="391"/>
      <c r="AF37" s="391" t="s">
        <v>92</v>
      </c>
      <c r="AG37" s="274"/>
      <c r="AH37" s="274"/>
      <c r="AI37" s="274"/>
      <c r="AJ37" s="274"/>
      <c r="AK37" s="274"/>
      <c r="AL37" s="274"/>
    </row>
    <row r="38" spans="1:38" ht="16.5" customHeight="1">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row>
    <row r="39" spans="1:38" ht="22.5" customHeight="1">
      <c r="A39" s="274" t="s">
        <v>272</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row>
    <row r="40" spans="1:38" ht="27" customHeight="1">
      <c r="A40" s="274"/>
      <c r="B40" s="274"/>
      <c r="C40" s="276"/>
      <c r="D40" s="679"/>
      <c r="E40" s="679"/>
      <c r="F40" s="679"/>
      <c r="G40" s="679"/>
      <c r="H40" s="679"/>
      <c r="I40" s="679"/>
      <c r="J40" s="679"/>
      <c r="K40" s="679"/>
      <c r="L40" s="679"/>
      <c r="M40" s="679"/>
      <c r="N40" s="679"/>
      <c r="O40" s="679"/>
      <c r="P40" s="679"/>
      <c r="Q40" s="679"/>
      <c r="R40" s="679"/>
      <c r="S40" s="679"/>
      <c r="T40" s="679"/>
      <c r="U40" s="679"/>
      <c r="V40" s="679"/>
      <c r="W40" s="679"/>
      <c r="X40" s="679"/>
      <c r="Y40" s="679"/>
      <c r="Z40" s="679"/>
      <c r="AA40" s="679"/>
      <c r="AB40" s="679"/>
      <c r="AC40" s="679"/>
      <c r="AD40" s="679"/>
      <c r="AE40" s="679"/>
      <c r="AF40" s="679"/>
      <c r="AG40" s="679"/>
      <c r="AH40" s="679"/>
      <c r="AI40" s="679"/>
      <c r="AJ40" s="679"/>
      <c r="AK40" s="679"/>
      <c r="AL40" s="679"/>
    </row>
    <row r="41" spans="1:38" ht="27" customHeight="1">
      <c r="A41" s="274"/>
      <c r="B41" s="274"/>
      <c r="C41" s="276"/>
      <c r="D41" s="679"/>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79"/>
      <c r="AJ41" s="679"/>
      <c r="AK41" s="679"/>
      <c r="AL41" s="679"/>
    </row>
    <row r="42" spans="1:38" ht="16.5" customHeight="1">
      <c r="A42" s="274"/>
      <c r="B42" s="274"/>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row>
    <row r="43" spans="1:38" ht="16.5" customHeight="1">
      <c r="A43" s="274"/>
      <c r="B43" s="274"/>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row>
    <row r="44" spans="1:38" ht="16.5" customHeight="1">
      <c r="A44" s="274"/>
      <c r="B44" s="274"/>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row>
    <row r="45" spans="1:38" ht="16.5" customHeight="1">
      <c r="A45" s="274"/>
      <c r="B45" s="274"/>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row>
    <row r="46" spans="1:38" ht="16.5" customHeight="1">
      <c r="A46" s="274"/>
      <c r="B46" s="274"/>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row>
    <row r="47" spans="1:38" ht="16.5" customHeight="1">
      <c r="C47" s="678"/>
      <c r="D47" s="678"/>
      <c r="E47" s="678"/>
      <c r="F47" s="678"/>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row>
    <row r="48" spans="1:38" ht="16.5" customHeight="1"/>
    <row r="49" ht="16.5" customHeight="1"/>
    <row r="50" ht="16.5" customHeight="1"/>
  </sheetData>
  <mergeCells count="31">
    <mergeCell ref="AA2:AB2"/>
    <mergeCell ref="AC2:AD2"/>
    <mergeCell ref="AF2:AG2"/>
    <mergeCell ref="AI2:AJ2"/>
    <mergeCell ref="A5:J5"/>
    <mergeCell ref="Y7:AL7"/>
    <mergeCell ref="Y8:AL8"/>
    <mergeCell ref="Y9:AK9"/>
    <mergeCell ref="A12:AL12"/>
    <mergeCell ref="C15:D15"/>
    <mergeCell ref="Q15:R15"/>
    <mergeCell ref="S15:AI15"/>
    <mergeCell ref="B16:AI16"/>
    <mergeCell ref="D22:AL22"/>
    <mergeCell ref="D23:AL23"/>
    <mergeCell ref="D24:AL24"/>
    <mergeCell ref="D25:AL25"/>
    <mergeCell ref="D26:AL26"/>
    <mergeCell ref="D27:AL27"/>
    <mergeCell ref="D28:AL28"/>
    <mergeCell ref="U31:W31"/>
    <mergeCell ref="Y31:AA31"/>
    <mergeCell ref="AC31:AE31"/>
    <mergeCell ref="U33:W33"/>
    <mergeCell ref="Y33:AA33"/>
    <mergeCell ref="AC33:AE33"/>
    <mergeCell ref="U37:W37"/>
    <mergeCell ref="Y37:AA37"/>
    <mergeCell ref="AC37:AE37"/>
    <mergeCell ref="D40:AL40"/>
    <mergeCell ref="D41:AL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oddFooter xml:space="preserve">&amp;R・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AN37"/>
  <sheetViews>
    <sheetView showZeros="0" tabSelected="1" view="pageBreakPreview" zoomScaleSheetLayoutView="100" workbookViewId="0"/>
  </sheetViews>
  <sheetFormatPr defaultRowHeight="13.5"/>
  <cols>
    <col min="1" max="38" width="2.5" style="274" customWidth="1"/>
    <col min="39" max="46" width="2.25" style="274" customWidth="1"/>
    <col min="47" max="16384" width="9" style="274" customWidth="1"/>
  </cols>
  <sheetData>
    <row r="1" spans="1:38">
      <c r="A1" s="274" t="s">
        <v>517</v>
      </c>
    </row>
    <row r="4" spans="1:38" ht="18.75">
      <c r="A4" s="681" t="s">
        <v>697</v>
      </c>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row>
    <row r="6" spans="1:38" ht="16.5" customHeight="1">
      <c r="AA6" s="276" t="s">
        <v>188</v>
      </c>
      <c r="AB6" s="276"/>
      <c r="AC6" s="393"/>
      <c r="AD6" s="393"/>
      <c r="AE6" s="406" t="s">
        <v>90</v>
      </c>
      <c r="AF6" s="393"/>
      <c r="AG6" s="393"/>
      <c r="AH6" s="406" t="s">
        <v>10</v>
      </c>
      <c r="AI6" s="393"/>
      <c r="AJ6" s="393"/>
      <c r="AK6" s="406" t="s">
        <v>40</v>
      </c>
    </row>
    <row r="9" spans="1:38" ht="16.5" customHeight="1">
      <c r="A9" s="276" t="s">
        <v>518</v>
      </c>
      <c r="B9" s="276"/>
      <c r="C9" s="276"/>
      <c r="D9" s="276"/>
      <c r="E9" s="276"/>
      <c r="F9" s="276"/>
      <c r="G9" s="276"/>
      <c r="H9" s="276"/>
      <c r="I9" s="276"/>
      <c r="J9" s="276"/>
      <c r="K9" s="276"/>
      <c r="L9" s="276"/>
      <c r="M9" s="306" t="s">
        <v>177</v>
      </c>
      <c r="O9" s="275"/>
      <c r="P9" s="275"/>
      <c r="Q9" s="275"/>
    </row>
    <row r="10" spans="1:38" ht="16.5" customHeight="1">
      <c r="A10" s="276"/>
      <c r="B10" s="276"/>
      <c r="C10" s="276"/>
      <c r="D10" s="276"/>
      <c r="E10" s="276"/>
      <c r="F10" s="276"/>
      <c r="G10" s="276"/>
      <c r="H10" s="276"/>
      <c r="I10" s="276"/>
      <c r="J10" s="276"/>
      <c r="K10" s="276"/>
      <c r="L10" s="276"/>
      <c r="M10" s="306"/>
      <c r="O10" s="275"/>
      <c r="P10" s="275"/>
      <c r="Q10" s="275"/>
    </row>
    <row r="11" spans="1:38" ht="13.5" customHeight="1">
      <c r="A11" s="276"/>
      <c r="B11" s="276"/>
      <c r="C11" s="276"/>
      <c r="D11" s="276"/>
      <c r="E11" s="276"/>
      <c r="F11" s="276"/>
      <c r="G11" s="276"/>
      <c r="H11" s="276"/>
      <c r="I11" s="276"/>
      <c r="J11" s="276"/>
      <c r="K11" s="276"/>
      <c r="L11" s="276"/>
      <c r="M11" s="306"/>
      <c r="O11" s="275"/>
      <c r="P11" s="275"/>
      <c r="Q11" s="275"/>
    </row>
    <row r="12" spans="1:38">
      <c r="A12" s="276"/>
      <c r="B12" s="275"/>
      <c r="C12" s="275"/>
      <c r="D12" s="275"/>
      <c r="E12" s="275"/>
      <c r="F12" s="275"/>
      <c r="G12" s="275"/>
      <c r="H12" s="275"/>
      <c r="I12" s="275"/>
      <c r="J12" s="275"/>
      <c r="K12" s="275"/>
      <c r="L12" s="275"/>
      <c r="M12" s="275"/>
      <c r="U12" s="274" t="s">
        <v>520</v>
      </c>
    </row>
    <row r="13" spans="1:38">
      <c r="A13" s="276"/>
      <c r="B13" s="275"/>
      <c r="C13" s="275"/>
      <c r="D13" s="275"/>
      <c r="E13" s="275"/>
      <c r="F13" s="275"/>
      <c r="G13" s="275"/>
      <c r="H13" s="275"/>
      <c r="I13" s="275"/>
      <c r="J13" s="275"/>
      <c r="K13" s="275"/>
      <c r="L13" s="275"/>
      <c r="M13" s="275"/>
    </row>
    <row r="14" spans="1:38" ht="16.5" customHeight="1">
      <c r="V14" s="274" t="s">
        <v>72</v>
      </c>
      <c r="Y14" s="384">
        <f>入力シート!D3</f>
        <v>0</v>
      </c>
      <c r="Z14" s="384"/>
      <c r="AA14" s="384"/>
      <c r="AB14" s="384"/>
      <c r="AC14" s="384"/>
      <c r="AD14" s="384"/>
      <c r="AE14" s="384"/>
      <c r="AF14" s="384"/>
      <c r="AG14" s="384"/>
      <c r="AH14" s="384"/>
      <c r="AI14" s="384"/>
      <c r="AJ14" s="384"/>
      <c r="AK14" s="384"/>
      <c r="AL14" s="384"/>
    </row>
    <row r="15" spans="1:38" ht="16.5" customHeight="1">
      <c r="Y15" s="384">
        <f>入力シート!D4</f>
        <v>0</v>
      </c>
      <c r="Z15" s="384"/>
      <c r="AA15" s="384"/>
      <c r="AB15" s="384"/>
      <c r="AC15" s="384"/>
      <c r="AD15" s="384"/>
      <c r="AE15" s="384"/>
      <c r="AF15" s="384"/>
      <c r="AG15" s="384"/>
      <c r="AH15" s="384"/>
      <c r="AI15" s="384"/>
      <c r="AJ15" s="384"/>
      <c r="AK15" s="384"/>
      <c r="AL15" s="384"/>
    </row>
    <row r="16" spans="1:38" ht="22.5" customHeight="1">
      <c r="V16" s="274" t="s">
        <v>77</v>
      </c>
      <c r="Y16" s="385">
        <f>入力シート!D6</f>
        <v>0</v>
      </c>
      <c r="Z16" s="385"/>
      <c r="AA16" s="385"/>
      <c r="AB16" s="385"/>
      <c r="AC16" s="385"/>
      <c r="AD16" s="385"/>
      <c r="AE16" s="385"/>
      <c r="AF16" s="385"/>
      <c r="AG16" s="385"/>
      <c r="AH16" s="385"/>
      <c r="AI16" s="385"/>
      <c r="AJ16" s="385"/>
      <c r="AK16" s="385"/>
      <c r="AL16" s="276"/>
    </row>
    <row r="17" spans="1:40" ht="22.5" customHeight="1">
      <c r="V17" s="697" t="s">
        <v>521</v>
      </c>
      <c r="AL17" s="444"/>
    </row>
    <row r="18" spans="1:40" ht="22.5" customHeight="1">
      <c r="V18" s="274" t="s">
        <v>357</v>
      </c>
      <c r="AA18" s="306"/>
      <c r="AB18" s="306"/>
      <c r="AC18" s="306"/>
      <c r="AD18" s="306"/>
      <c r="AE18" s="306"/>
      <c r="AF18" s="306"/>
      <c r="AG18" s="306"/>
      <c r="AH18" s="306"/>
      <c r="AI18" s="306"/>
      <c r="AJ18" s="306"/>
      <c r="AK18" s="306"/>
      <c r="AL18" s="444"/>
      <c r="AN18" s="676" t="s">
        <v>536</v>
      </c>
    </row>
    <row r="19" spans="1:40" ht="13.5" customHeight="1">
      <c r="AA19" s="276"/>
      <c r="AB19" s="276"/>
      <c r="AC19" s="276"/>
      <c r="AD19" s="276"/>
      <c r="AE19" s="276"/>
      <c r="AF19" s="276"/>
      <c r="AG19" s="276"/>
      <c r="AH19" s="276"/>
      <c r="AI19" s="276"/>
      <c r="AJ19" s="276"/>
      <c r="AK19" s="276"/>
      <c r="AL19" s="444"/>
    </row>
    <row r="20" spans="1:40">
      <c r="AL20" s="444"/>
    </row>
    <row r="21" spans="1:40" ht="16.5" customHeight="1">
      <c r="B21" s="680" t="s">
        <v>682</v>
      </c>
      <c r="C21" s="680"/>
      <c r="D21" s="680"/>
      <c r="E21" s="680"/>
      <c r="F21" s="680"/>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444"/>
    </row>
    <row r="22" spans="1:40">
      <c r="A22" s="518"/>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row>
    <row r="23" spans="1:40" ht="35.1" customHeight="1">
      <c r="A23" s="519" t="s">
        <v>83</v>
      </c>
      <c r="B23" s="297"/>
      <c r="C23" s="682" t="s">
        <v>522</v>
      </c>
      <c r="D23" s="682"/>
      <c r="E23" s="682"/>
      <c r="F23" s="682"/>
      <c r="G23" s="682"/>
      <c r="H23" s="682"/>
      <c r="I23" s="682"/>
      <c r="J23" s="682"/>
      <c r="K23" s="682"/>
      <c r="L23" s="682"/>
      <c r="M23" s="691"/>
      <c r="N23" s="535"/>
      <c r="O23" s="346" t="s">
        <v>530</v>
      </c>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542"/>
      <c r="AN23" s="676" t="s">
        <v>492</v>
      </c>
    </row>
    <row r="24" spans="1:40" ht="35.1" customHeight="1">
      <c r="A24" s="520" t="s">
        <v>68</v>
      </c>
      <c r="B24" s="392"/>
      <c r="C24" s="683" t="s">
        <v>524</v>
      </c>
      <c r="D24" s="683"/>
      <c r="E24" s="683"/>
      <c r="F24" s="683"/>
      <c r="G24" s="683"/>
      <c r="H24" s="683"/>
      <c r="I24" s="683"/>
      <c r="J24" s="683"/>
      <c r="K24" s="683"/>
      <c r="L24" s="683"/>
      <c r="M24" s="683"/>
      <c r="N24" s="333"/>
      <c r="O24" s="351" t="s">
        <v>188</v>
      </c>
      <c r="P24" s="351"/>
      <c r="Q24" s="392"/>
      <c r="R24" s="392"/>
      <c r="S24" s="351" t="s">
        <v>90</v>
      </c>
      <c r="T24" s="392"/>
      <c r="U24" s="392"/>
      <c r="V24" s="351" t="s">
        <v>236</v>
      </c>
      <c r="W24" s="392"/>
      <c r="X24" s="392"/>
      <c r="Y24" s="351" t="s">
        <v>40</v>
      </c>
      <c r="Z24" s="351"/>
      <c r="AA24" s="351"/>
      <c r="AB24" s="351"/>
      <c r="AC24" s="351"/>
      <c r="AD24" s="351"/>
      <c r="AE24" s="351"/>
      <c r="AF24" s="351"/>
      <c r="AG24" s="351"/>
      <c r="AH24" s="351"/>
      <c r="AI24" s="351"/>
      <c r="AJ24" s="351"/>
      <c r="AK24" s="351"/>
      <c r="AL24" s="419"/>
      <c r="AN24" s="676" t="s">
        <v>538</v>
      </c>
    </row>
    <row r="25" spans="1:40" ht="35.1" customHeight="1">
      <c r="A25" s="521" t="s">
        <v>273</v>
      </c>
      <c r="B25" s="528"/>
      <c r="C25" s="684" t="s">
        <v>156</v>
      </c>
      <c r="D25" s="684"/>
      <c r="E25" s="684"/>
      <c r="F25" s="684"/>
      <c r="G25" s="684"/>
      <c r="H25" s="684"/>
      <c r="I25" s="684"/>
      <c r="J25" s="684"/>
      <c r="K25" s="684"/>
      <c r="L25" s="684"/>
      <c r="M25" s="692"/>
      <c r="N25" s="333"/>
      <c r="O25" s="351" t="s">
        <v>209</v>
      </c>
      <c r="P25" s="364" t="s">
        <v>62</v>
      </c>
      <c r="Q25" s="364"/>
      <c r="R25" s="364"/>
      <c r="S25" s="364"/>
      <c r="T25" s="364"/>
      <c r="U25" s="364"/>
      <c r="V25" s="364"/>
      <c r="W25" s="364"/>
      <c r="X25" s="351" t="s">
        <v>17</v>
      </c>
      <c r="Y25" s="361" t="s">
        <v>528</v>
      </c>
      <c r="Z25" s="361"/>
      <c r="AA25" s="361"/>
      <c r="AB25" s="361"/>
      <c r="AC25" s="361"/>
      <c r="AD25" s="361"/>
      <c r="AE25" s="361"/>
      <c r="AF25" s="351"/>
      <c r="AG25" s="351"/>
      <c r="AH25" s="351"/>
      <c r="AI25" s="351"/>
      <c r="AJ25" s="351"/>
      <c r="AK25" s="351"/>
      <c r="AL25" s="419"/>
    </row>
    <row r="26" spans="1:40" ht="35.1" customHeight="1">
      <c r="A26" s="521" t="s">
        <v>274</v>
      </c>
      <c r="B26" s="379"/>
      <c r="C26" s="684" t="s">
        <v>525</v>
      </c>
      <c r="D26" s="684"/>
      <c r="E26" s="684"/>
      <c r="F26" s="684"/>
      <c r="G26" s="684"/>
      <c r="H26" s="684"/>
      <c r="I26" s="684"/>
      <c r="J26" s="684"/>
      <c r="K26" s="684"/>
      <c r="L26" s="684"/>
      <c r="M26" s="692"/>
      <c r="N26" s="340"/>
      <c r="O26" s="355" t="s">
        <v>527</v>
      </c>
      <c r="P26" s="355"/>
      <c r="Q26" s="408" t="s">
        <v>291</v>
      </c>
      <c r="R26" s="366"/>
      <c r="S26" s="366"/>
      <c r="T26" s="366"/>
      <c r="U26" s="366"/>
      <c r="V26" s="355"/>
      <c r="W26" s="355"/>
      <c r="X26" s="355"/>
      <c r="Y26" s="355"/>
      <c r="Z26" s="355"/>
      <c r="AA26" s="355"/>
      <c r="AB26" s="355"/>
      <c r="AC26" s="355"/>
      <c r="AD26" s="355"/>
      <c r="AE26" s="355"/>
      <c r="AF26" s="355"/>
      <c r="AG26" s="355"/>
      <c r="AH26" s="355"/>
      <c r="AI26" s="355"/>
      <c r="AJ26" s="355"/>
      <c r="AK26" s="355"/>
      <c r="AL26" s="425"/>
    </row>
    <row r="27" spans="1:40" ht="35.1" customHeight="1">
      <c r="A27" s="522"/>
      <c r="B27" s="391"/>
      <c r="C27" s="685"/>
      <c r="D27" s="685"/>
      <c r="E27" s="685"/>
      <c r="F27" s="685"/>
      <c r="G27" s="685"/>
      <c r="H27" s="685"/>
      <c r="I27" s="685"/>
      <c r="J27" s="685"/>
      <c r="K27" s="685"/>
      <c r="L27" s="685"/>
      <c r="M27" s="693"/>
      <c r="N27" s="344"/>
      <c r="O27" s="356" t="s">
        <v>527</v>
      </c>
      <c r="P27" s="356"/>
      <c r="Q27" s="662" t="s">
        <v>175</v>
      </c>
      <c r="R27" s="430"/>
      <c r="S27" s="430"/>
      <c r="T27" s="430"/>
      <c r="U27" s="430"/>
      <c r="V27" s="391"/>
      <c r="W27" s="391"/>
      <c r="X27" s="391"/>
      <c r="Y27" s="391"/>
      <c r="Z27" s="356"/>
      <c r="AA27" s="391"/>
      <c r="AB27" s="391"/>
      <c r="AC27" s="391"/>
      <c r="AD27" s="391"/>
      <c r="AE27" s="356"/>
      <c r="AF27" s="391"/>
      <c r="AG27" s="391"/>
      <c r="AH27" s="391"/>
      <c r="AI27" s="391"/>
      <c r="AJ27" s="356"/>
      <c r="AK27" s="356"/>
      <c r="AL27" s="428"/>
    </row>
    <row r="28" spans="1:40" ht="35.1" customHeight="1">
      <c r="A28" s="522"/>
      <c r="B28" s="391"/>
      <c r="C28" s="685"/>
      <c r="D28" s="685"/>
      <c r="E28" s="685"/>
      <c r="F28" s="685"/>
      <c r="G28" s="685"/>
      <c r="H28" s="685"/>
      <c r="I28" s="685"/>
      <c r="J28" s="685"/>
      <c r="K28" s="685"/>
      <c r="L28" s="685"/>
      <c r="M28" s="693"/>
      <c r="N28" s="344"/>
      <c r="O28" s="356" t="s">
        <v>527</v>
      </c>
      <c r="P28" s="356"/>
      <c r="Q28" s="356" t="s">
        <v>328</v>
      </c>
      <c r="R28" s="430"/>
      <c r="S28" s="430"/>
      <c r="T28" s="430"/>
      <c r="U28" s="430"/>
      <c r="V28" s="391"/>
      <c r="W28" s="662"/>
      <c r="X28" s="662"/>
      <c r="Y28" s="662"/>
      <c r="Z28" s="662"/>
      <c r="AA28" s="662"/>
      <c r="AB28" s="662"/>
      <c r="AC28" s="662"/>
      <c r="AD28" s="662"/>
      <c r="AE28" s="662"/>
      <c r="AF28" s="662"/>
      <c r="AG28" s="662"/>
      <c r="AH28" s="662"/>
      <c r="AI28" s="662"/>
      <c r="AJ28" s="662"/>
      <c r="AK28" s="356"/>
      <c r="AL28" s="428"/>
    </row>
    <row r="29" spans="1:40" ht="35.1" customHeight="1">
      <c r="A29" s="524"/>
      <c r="B29" s="380"/>
      <c r="C29" s="686"/>
      <c r="D29" s="686"/>
      <c r="E29" s="686"/>
      <c r="F29" s="686"/>
      <c r="G29" s="686"/>
      <c r="H29" s="686"/>
      <c r="I29" s="686"/>
      <c r="J29" s="686"/>
      <c r="K29" s="686"/>
      <c r="L29" s="686"/>
      <c r="M29" s="694"/>
      <c r="N29" s="339"/>
      <c r="O29" s="357"/>
      <c r="P29" s="357"/>
      <c r="Q29" s="367"/>
      <c r="R29" s="367"/>
      <c r="S29" s="367"/>
      <c r="T29" s="367"/>
      <c r="U29" s="367"/>
      <c r="V29" s="357"/>
      <c r="W29" s="572"/>
      <c r="X29" s="572"/>
      <c r="Y29" s="572"/>
      <c r="Z29" s="572"/>
      <c r="AA29" s="572"/>
      <c r="AB29" s="572"/>
      <c r="AC29" s="572"/>
      <c r="AD29" s="572"/>
      <c r="AE29" s="572"/>
      <c r="AF29" s="572"/>
      <c r="AG29" s="572"/>
      <c r="AH29" s="572"/>
      <c r="AI29" s="572"/>
      <c r="AJ29" s="572"/>
      <c r="AK29" s="357"/>
      <c r="AL29" s="426"/>
    </row>
    <row r="30" spans="1:40" ht="35.1" customHeight="1">
      <c r="A30" s="521" t="s">
        <v>365</v>
      </c>
      <c r="B30" s="528"/>
      <c r="C30" s="687" t="s">
        <v>261</v>
      </c>
      <c r="D30" s="687"/>
      <c r="E30" s="687"/>
      <c r="F30" s="687"/>
      <c r="G30" s="687"/>
      <c r="H30" s="687"/>
      <c r="I30" s="687"/>
      <c r="J30" s="687"/>
      <c r="K30" s="687"/>
      <c r="L30" s="687"/>
      <c r="M30" s="695"/>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544"/>
    </row>
    <row r="31" spans="1:40" ht="35.1" customHeight="1">
      <c r="A31" s="525"/>
      <c r="B31" s="531"/>
      <c r="C31" s="688"/>
      <c r="D31" s="688"/>
      <c r="E31" s="688"/>
      <c r="F31" s="688"/>
      <c r="G31" s="688"/>
      <c r="H31" s="688"/>
      <c r="I31" s="688"/>
      <c r="J31" s="688"/>
      <c r="K31" s="688"/>
      <c r="L31" s="688"/>
      <c r="M31" s="69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46"/>
    </row>
    <row r="32" spans="1:40">
      <c r="N32" s="537"/>
      <c r="AL32" s="444"/>
    </row>
    <row r="33" spans="1:13" ht="22.5" customHeight="1">
      <c r="B33" s="274" t="s">
        <v>212</v>
      </c>
    </row>
    <row r="34" spans="1:13" ht="22.5" customHeight="1">
      <c r="A34" s="526"/>
      <c r="C34" s="689" t="s">
        <v>83</v>
      </c>
      <c r="D34" s="356"/>
      <c r="E34" s="356" t="s">
        <v>310</v>
      </c>
      <c r="F34" s="356"/>
      <c r="G34" s="356"/>
      <c r="H34" s="356"/>
      <c r="I34" s="356"/>
      <c r="J34" s="356"/>
      <c r="K34" s="356"/>
      <c r="L34" s="356"/>
      <c r="M34" s="356"/>
    </row>
    <row r="35" spans="1:13" ht="22.5" customHeight="1">
      <c r="A35" s="526"/>
      <c r="C35" s="689" t="s">
        <v>68</v>
      </c>
      <c r="D35" s="356"/>
      <c r="E35" s="356" t="s">
        <v>526</v>
      </c>
      <c r="F35" s="356"/>
      <c r="G35" s="356"/>
      <c r="H35" s="356"/>
      <c r="I35" s="356"/>
      <c r="J35" s="356"/>
      <c r="K35" s="356"/>
      <c r="L35" s="356"/>
      <c r="M35" s="356"/>
    </row>
    <row r="36" spans="1:13" ht="22.5" customHeight="1">
      <c r="A36" s="526"/>
      <c r="C36" s="689" t="s">
        <v>273</v>
      </c>
      <c r="D36" s="356"/>
      <c r="E36" s="356" t="s">
        <v>88</v>
      </c>
      <c r="F36" s="356"/>
      <c r="G36" s="356"/>
      <c r="H36" s="356"/>
      <c r="I36" s="356"/>
      <c r="J36" s="356"/>
      <c r="K36" s="356"/>
      <c r="L36" s="356"/>
      <c r="M36" s="356"/>
    </row>
    <row r="37" spans="1:13" ht="22.5" customHeight="1">
      <c r="C37" s="690" t="s">
        <v>274</v>
      </c>
      <c r="E37" s="356" t="s">
        <v>31</v>
      </c>
    </row>
  </sheetData>
  <mergeCells count="27">
    <mergeCell ref="A4:AL4"/>
    <mergeCell ref="AA6:AB6"/>
    <mergeCell ref="AC6:AD6"/>
    <mergeCell ref="AF6:AG6"/>
    <mergeCell ref="AI6:AJ6"/>
    <mergeCell ref="A9:L9"/>
    <mergeCell ref="Y14:AL14"/>
    <mergeCell ref="Y15:AL15"/>
    <mergeCell ref="Y16:AK16"/>
    <mergeCell ref="AA18:AK18"/>
    <mergeCell ref="B21:AK21"/>
    <mergeCell ref="A23:B23"/>
    <mergeCell ref="C23:M23"/>
    <mergeCell ref="O23:AK23"/>
    <mergeCell ref="A24:B24"/>
    <mergeCell ref="C24:M24"/>
    <mergeCell ref="Q24:R24"/>
    <mergeCell ref="T24:U24"/>
    <mergeCell ref="W24:X24"/>
    <mergeCell ref="A25:B25"/>
    <mergeCell ref="C25:M25"/>
    <mergeCell ref="W28:AJ28"/>
    <mergeCell ref="W29:AJ29"/>
    <mergeCell ref="A26:B29"/>
    <mergeCell ref="C26:M29"/>
    <mergeCell ref="A30:B31"/>
    <mergeCell ref="C30:M3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2:BO36"/>
  <sheetViews>
    <sheetView showZeros="0" view="pageBreakPreview" zoomScaleSheetLayoutView="100" workbookViewId="0"/>
  </sheetViews>
  <sheetFormatPr defaultRowHeight="13.5"/>
  <cols>
    <col min="1" max="38" width="2.5" style="274" customWidth="1"/>
    <col min="39" max="40" width="2.25" style="274" customWidth="1"/>
    <col min="41" max="67" width="2.5" style="274" customWidth="1"/>
    <col min="68" max="16384" width="9" style="274" customWidth="1"/>
  </cols>
  <sheetData>
    <row r="2" spans="1:41" ht="16.5" customHeight="1">
      <c r="AA2" s="276" t="s">
        <v>188</v>
      </c>
      <c r="AB2" s="276"/>
      <c r="AC2" s="393"/>
      <c r="AD2" s="393"/>
      <c r="AE2" s="406" t="s">
        <v>90</v>
      </c>
      <c r="AF2" s="393"/>
      <c r="AG2" s="393"/>
      <c r="AH2" s="406" t="s">
        <v>10</v>
      </c>
      <c r="AI2" s="393"/>
      <c r="AJ2" s="393"/>
      <c r="AK2" s="406" t="s">
        <v>40</v>
      </c>
      <c r="AN2" s="676" t="s">
        <v>462</v>
      </c>
    </row>
    <row r="3" spans="1:41">
      <c r="AG3" s="410"/>
      <c r="AH3" s="410"/>
      <c r="AI3" s="410"/>
      <c r="AJ3" s="410"/>
      <c r="AK3" s="410"/>
      <c r="AN3" s="676"/>
    </row>
    <row r="4" spans="1:41">
      <c r="AH4" s="410"/>
      <c r="AI4" s="410"/>
    </row>
    <row r="5" spans="1:41" ht="16.5" customHeight="1">
      <c r="A5" s="276" t="str">
        <f>入力シート!D1</f>
        <v>観音寺市長 佐伯　明浩</v>
      </c>
      <c r="B5" s="276"/>
      <c r="C5" s="276"/>
      <c r="D5" s="276"/>
      <c r="E5" s="276"/>
      <c r="F5" s="276"/>
      <c r="G5" s="276"/>
      <c r="H5" s="276"/>
      <c r="I5" s="276"/>
      <c r="J5" s="276"/>
      <c r="K5" s="274" t="s">
        <v>298</v>
      </c>
    </row>
    <row r="6" spans="1:41" ht="13.5" customHeight="1">
      <c r="A6" s="276"/>
      <c r="B6" s="276"/>
      <c r="C6" s="276"/>
      <c r="D6" s="276"/>
      <c r="E6" s="276"/>
      <c r="F6" s="276"/>
      <c r="G6" s="276"/>
      <c r="H6" s="276"/>
      <c r="I6" s="276"/>
      <c r="J6" s="276"/>
    </row>
    <row r="7" spans="1:41" ht="13.5" customHeight="1">
      <c r="A7" s="276"/>
      <c r="B7" s="276"/>
      <c r="C7" s="276"/>
      <c r="D7" s="276"/>
      <c r="E7" s="276"/>
      <c r="F7" s="276"/>
      <c r="G7" s="276"/>
      <c r="H7" s="276"/>
      <c r="I7" s="276"/>
      <c r="J7" s="276"/>
    </row>
    <row r="8" spans="1:41" ht="16.5" customHeight="1">
      <c r="D8" s="275"/>
      <c r="E8" s="275"/>
      <c r="F8" s="275"/>
      <c r="G8" s="275"/>
      <c r="H8" s="275"/>
      <c r="I8" s="275"/>
      <c r="J8" s="275"/>
      <c r="K8" s="275"/>
      <c r="L8" s="275"/>
      <c r="M8" s="275"/>
      <c r="R8" s="274" t="s">
        <v>111</v>
      </c>
      <c r="V8" s="276" t="s">
        <v>584</v>
      </c>
      <c r="W8" s="276"/>
      <c r="X8" s="276"/>
      <c r="Y8" s="384">
        <f>入力シート!D32</f>
        <v>0</v>
      </c>
      <c r="Z8" s="384"/>
      <c r="AA8" s="384"/>
      <c r="AB8" s="384"/>
      <c r="AC8" s="384"/>
      <c r="AD8" s="384"/>
      <c r="AE8" s="384"/>
      <c r="AF8" s="384"/>
      <c r="AG8" s="384"/>
      <c r="AH8" s="384"/>
      <c r="AI8" s="384"/>
      <c r="AJ8" s="384"/>
      <c r="AK8" s="384"/>
      <c r="AL8" s="384"/>
    </row>
    <row r="9" spans="1:41" ht="16.5" customHeight="1">
      <c r="Y9" s="384">
        <f>入力シート!D33</f>
        <v>0</v>
      </c>
      <c r="Z9" s="384"/>
      <c r="AA9" s="384"/>
      <c r="AB9" s="384"/>
      <c r="AC9" s="384"/>
      <c r="AD9" s="384"/>
      <c r="AE9" s="384"/>
      <c r="AF9" s="384"/>
      <c r="AG9" s="384"/>
      <c r="AH9" s="384"/>
      <c r="AI9" s="384"/>
      <c r="AJ9" s="384"/>
      <c r="AK9" s="384"/>
      <c r="AL9" s="384"/>
    </row>
    <row r="10" spans="1:41" ht="22.5" customHeight="1">
      <c r="R10" s="533" t="s">
        <v>326</v>
      </c>
      <c r="S10" s="533"/>
      <c r="T10" s="533"/>
      <c r="U10" s="533"/>
      <c r="V10" s="533"/>
      <c r="W10" s="533"/>
      <c r="X10" s="533"/>
      <c r="Y10" s="385">
        <f>入力シート!D34</f>
        <v>0</v>
      </c>
      <c r="Z10" s="385"/>
      <c r="AA10" s="385"/>
      <c r="AB10" s="385"/>
      <c r="AC10" s="385"/>
      <c r="AD10" s="385"/>
      <c r="AE10" s="385"/>
      <c r="AF10" s="385"/>
      <c r="AG10" s="385"/>
      <c r="AH10" s="385"/>
      <c r="AI10" s="385"/>
      <c r="AJ10" s="385"/>
      <c r="AK10" s="385"/>
    </row>
    <row r="11" spans="1:41" ht="22.5" customHeight="1">
      <c r="V11" s="276"/>
      <c r="W11" s="276"/>
      <c r="X11" s="276"/>
      <c r="Y11" s="385">
        <f>入力シート!D35</f>
        <v>0</v>
      </c>
      <c r="Z11" s="385"/>
      <c r="AA11" s="385"/>
      <c r="AB11" s="385"/>
      <c r="AC11" s="385"/>
      <c r="AD11" s="385"/>
      <c r="AE11" s="385"/>
      <c r="AF11" s="385"/>
      <c r="AG11" s="385"/>
      <c r="AH11" s="385"/>
      <c r="AI11" s="385"/>
      <c r="AJ11" s="385"/>
      <c r="AK11" s="385"/>
    </row>
    <row r="12" spans="1:41" ht="13.5" customHeight="1">
      <c r="V12" s="276"/>
      <c r="W12" s="276"/>
      <c r="X12" s="276"/>
      <c r="Y12" s="385"/>
      <c r="Z12" s="385"/>
      <c r="AA12" s="385"/>
      <c r="AB12" s="385"/>
      <c r="AC12" s="385"/>
      <c r="AD12" s="385"/>
      <c r="AE12" s="385"/>
      <c r="AF12" s="385"/>
      <c r="AG12" s="385"/>
      <c r="AH12" s="385"/>
      <c r="AI12" s="385"/>
      <c r="AJ12" s="385"/>
      <c r="AK12" s="385"/>
    </row>
    <row r="13" spans="1:41" ht="13.5" customHeight="1">
      <c r="Y13" s="386"/>
      <c r="Z13" s="386"/>
      <c r="AA13" s="386"/>
      <c r="AB13" s="386"/>
      <c r="AC13" s="386"/>
      <c r="AD13" s="386"/>
      <c r="AE13" s="386"/>
      <c r="AF13" s="386"/>
      <c r="AG13" s="386"/>
      <c r="AH13" s="386"/>
      <c r="AI13" s="386"/>
      <c r="AJ13" s="386"/>
      <c r="AK13" s="386"/>
    </row>
    <row r="14" spans="1:41" ht="13.5" customHeight="1">
      <c r="R14" s="276" t="s">
        <v>396</v>
      </c>
      <c r="S14" s="276"/>
      <c r="T14" s="276"/>
      <c r="U14" s="276"/>
      <c r="V14" s="276"/>
      <c r="W14" s="276"/>
      <c r="X14" s="276"/>
      <c r="Y14" s="442"/>
      <c r="Z14" s="442"/>
      <c r="AA14" s="442"/>
      <c r="AB14" s="442"/>
      <c r="AC14" s="442"/>
      <c r="AD14" s="442"/>
      <c r="AE14" s="442"/>
      <c r="AF14" s="442"/>
      <c r="AG14" s="442"/>
      <c r="AH14" s="442"/>
      <c r="AI14" s="442"/>
      <c r="AJ14" s="442"/>
      <c r="AK14" s="442"/>
      <c r="AN14" s="676" t="s">
        <v>353</v>
      </c>
    </row>
    <row r="15" spans="1:41" ht="13.5" customHeight="1">
      <c r="Y15" s="386"/>
      <c r="Z15" s="386"/>
      <c r="AA15" s="386"/>
      <c r="AB15" s="386"/>
      <c r="AC15" s="386"/>
      <c r="AD15" s="386"/>
      <c r="AE15" s="386"/>
      <c r="AF15" s="386"/>
      <c r="AG15" s="386"/>
      <c r="AH15" s="386"/>
      <c r="AI15" s="386"/>
      <c r="AJ15" s="386"/>
      <c r="AK15" s="386"/>
      <c r="AO15" s="676" t="s">
        <v>554</v>
      </c>
    </row>
    <row r="16" spans="1:41" ht="13.5" customHeight="1">
      <c r="Y16" s="386"/>
      <c r="Z16" s="386"/>
      <c r="AA16" s="386"/>
      <c r="AB16" s="386"/>
      <c r="AC16" s="386"/>
      <c r="AD16" s="386"/>
      <c r="AE16" s="386"/>
      <c r="AF16" s="386"/>
      <c r="AG16" s="386"/>
      <c r="AH16" s="386"/>
      <c r="AI16" s="386"/>
      <c r="AJ16" s="386"/>
      <c r="AK16" s="386"/>
    </row>
    <row r="17" spans="1:67" ht="13.5" customHeight="1">
      <c r="Y17" s="386"/>
      <c r="Z17" s="386"/>
      <c r="AA17" s="386"/>
      <c r="AB17" s="386"/>
      <c r="AC17" s="386"/>
      <c r="AD17" s="386"/>
      <c r="AE17" s="386"/>
      <c r="AF17" s="386"/>
      <c r="AG17" s="386"/>
      <c r="AH17" s="386"/>
      <c r="AI17" s="386"/>
      <c r="AJ17" s="386"/>
      <c r="AK17" s="386"/>
    </row>
    <row r="18" spans="1:67" ht="13.5" customHeight="1">
      <c r="Y18" s="386"/>
      <c r="Z18" s="386"/>
      <c r="AA18" s="386"/>
      <c r="AB18" s="386"/>
      <c r="AC18" s="386"/>
      <c r="AD18" s="386"/>
      <c r="AE18" s="386"/>
      <c r="AF18" s="386"/>
      <c r="AG18" s="386"/>
      <c r="AH18" s="386"/>
      <c r="AI18" s="386"/>
      <c r="AJ18" s="386"/>
      <c r="AK18" s="386"/>
    </row>
    <row r="20" spans="1:67" ht="18.75">
      <c r="A20" s="277" t="str">
        <f>IF(入力シート!K19=TRUE,"単独処理浄化槽を撤去できない理由書","汲取り槽を撤去できない理由書")</f>
        <v>汲取り槽を撤去できない理由書</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row>
    <row r="21" spans="1:67" ht="13.5" customHeight="1">
      <c r="A21" s="698"/>
      <c r="B21" s="698"/>
      <c r="C21" s="698"/>
      <c r="D21" s="698"/>
      <c r="E21" s="698"/>
      <c r="F21" s="698"/>
      <c r="G21" s="698"/>
      <c r="H21" s="698"/>
      <c r="I21" s="698"/>
      <c r="J21" s="698"/>
      <c r="K21" s="698"/>
      <c r="L21" s="698"/>
      <c r="M21" s="698"/>
      <c r="N21" s="698"/>
      <c r="O21" s="698"/>
      <c r="P21" s="698"/>
      <c r="Q21" s="698"/>
      <c r="R21" s="713"/>
      <c r="S21" s="713"/>
      <c r="T21" s="713"/>
      <c r="U21" s="713"/>
      <c r="V21" s="713"/>
      <c r="W21" s="713"/>
      <c r="X21" s="713"/>
      <c r="Y21" s="713"/>
      <c r="Z21" s="713"/>
      <c r="AA21" s="713"/>
      <c r="AB21" s="713"/>
      <c r="AC21" s="713"/>
      <c r="AD21" s="713"/>
      <c r="AE21" s="713"/>
      <c r="AF21" s="713"/>
      <c r="AG21" s="713"/>
      <c r="AH21" s="713"/>
      <c r="AI21" s="713"/>
      <c r="AJ21" s="713"/>
      <c r="AK21" s="713"/>
      <c r="AL21" s="713"/>
    </row>
    <row r="22" spans="1:67" ht="13.5" customHeight="1">
      <c r="A22" s="698"/>
      <c r="B22" s="698"/>
      <c r="C22" s="698"/>
      <c r="D22" s="698"/>
      <c r="E22" s="698"/>
      <c r="F22" s="698"/>
      <c r="G22" s="698"/>
      <c r="H22" s="698"/>
      <c r="I22" s="698"/>
      <c r="J22" s="698"/>
      <c r="K22" s="698"/>
      <c r="L22" s="698"/>
      <c r="M22" s="698"/>
      <c r="N22" s="698"/>
      <c r="O22" s="698"/>
      <c r="P22" s="698"/>
      <c r="Q22" s="698"/>
      <c r="R22" s="713"/>
      <c r="S22" s="713"/>
      <c r="T22" s="713"/>
      <c r="U22" s="713"/>
      <c r="V22" s="713"/>
      <c r="W22" s="713"/>
      <c r="X22" s="713"/>
      <c r="Y22" s="713"/>
      <c r="Z22" s="713"/>
      <c r="AA22" s="713"/>
      <c r="AB22" s="713"/>
      <c r="AC22" s="713"/>
      <c r="AD22" s="713"/>
      <c r="AE22" s="713"/>
      <c r="AF22" s="713"/>
      <c r="AG22" s="713"/>
      <c r="AH22" s="713"/>
      <c r="AI22" s="713"/>
      <c r="AJ22" s="713"/>
      <c r="AK22" s="713"/>
      <c r="AL22" s="713"/>
    </row>
    <row r="24" spans="1:67" ht="20.100000000000001" customHeight="1">
      <c r="C24" s="274" t="s">
        <v>543</v>
      </c>
    </row>
    <row r="25" spans="1:67" ht="20.100000000000001" customHeight="1">
      <c r="B25" s="274" t="s">
        <v>33</v>
      </c>
      <c r="C25" s="275"/>
      <c r="D25" s="275"/>
      <c r="E25" s="276" t="str">
        <f>IF(入力シート!K19=TRUE,"単独処理浄化槽","汲取り槽")</f>
        <v>汲取り槽</v>
      </c>
      <c r="F25" s="276"/>
      <c r="G25" s="276"/>
      <c r="H25" s="276"/>
      <c r="I25" s="276"/>
      <c r="J25" s="276"/>
      <c r="K25" s="274" t="s">
        <v>434</v>
      </c>
    </row>
    <row r="27" spans="1:67" ht="27" customHeight="1">
      <c r="A27" s="279" t="s">
        <v>83</v>
      </c>
      <c r="B27" s="287"/>
      <c r="C27" s="532" t="s">
        <v>101</v>
      </c>
      <c r="D27" s="532"/>
      <c r="E27" s="532"/>
      <c r="F27" s="532"/>
      <c r="G27" s="532"/>
      <c r="H27" s="532"/>
      <c r="I27" s="532"/>
      <c r="J27" s="534"/>
      <c r="K27" s="703">
        <f>入力シート!D7</f>
        <v>0</v>
      </c>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14"/>
    </row>
    <row r="28" spans="1:67" ht="27" customHeight="1">
      <c r="A28" s="547" t="s">
        <v>68</v>
      </c>
      <c r="B28" s="291"/>
      <c r="C28" s="301" t="s">
        <v>25</v>
      </c>
      <c r="D28" s="301"/>
      <c r="E28" s="301"/>
      <c r="F28" s="301"/>
      <c r="G28" s="301"/>
      <c r="H28" s="301"/>
      <c r="I28" s="301"/>
      <c r="J28" s="321"/>
      <c r="K28" s="704">
        <f>入力シート!D6</f>
        <v>0</v>
      </c>
      <c r="L28" s="709"/>
      <c r="M28" s="709"/>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c r="AK28" s="709"/>
      <c r="AL28" s="715"/>
      <c r="AN28" s="719" t="s">
        <v>120</v>
      </c>
      <c r="AO28" s="721"/>
      <c r="AP28" s="721"/>
      <c r="AQ28" s="721"/>
      <c r="AR28" s="721"/>
      <c r="AS28" s="721"/>
      <c r="AT28" s="721"/>
      <c r="AU28" s="721"/>
      <c r="AV28" s="721"/>
      <c r="AW28" s="721"/>
      <c r="AX28" s="721"/>
      <c r="AY28" s="721"/>
      <c r="AZ28" s="721"/>
      <c r="BA28" s="721"/>
      <c r="BB28" s="721"/>
      <c r="BC28" s="721"/>
      <c r="BD28" s="721"/>
      <c r="BE28" s="721"/>
      <c r="BF28" s="721"/>
      <c r="BG28" s="721"/>
      <c r="BH28" s="721"/>
      <c r="BI28" s="721"/>
      <c r="BJ28" s="721"/>
      <c r="BK28" s="721"/>
      <c r="BL28" s="721"/>
      <c r="BM28" s="721"/>
      <c r="BN28" s="721"/>
      <c r="BO28" s="721"/>
    </row>
    <row r="29" spans="1:67" ht="27" customHeight="1">
      <c r="A29" s="548" t="s">
        <v>273</v>
      </c>
      <c r="B29" s="292"/>
      <c r="C29" s="699" t="str">
        <f>E25</f>
        <v>汲取り槽</v>
      </c>
      <c r="D29" s="699"/>
      <c r="E29" s="699"/>
      <c r="F29" s="699"/>
      <c r="G29" s="699"/>
      <c r="H29" s="699"/>
      <c r="I29" s="699"/>
      <c r="J29" s="701" t="s">
        <v>451</v>
      </c>
      <c r="K29" s="705"/>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0"/>
      <c r="AI29" s="710"/>
      <c r="AJ29" s="710"/>
      <c r="AK29" s="710"/>
      <c r="AL29" s="716"/>
      <c r="AN29" s="720" t="s">
        <v>400</v>
      </c>
      <c r="AO29" s="711"/>
      <c r="AP29" s="711"/>
      <c r="AQ29" s="711"/>
      <c r="AR29" s="711"/>
      <c r="AS29" s="711"/>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row>
    <row r="30" spans="1:67" ht="27" customHeight="1">
      <c r="A30" s="284"/>
      <c r="B30" s="293"/>
      <c r="C30" s="314" t="s">
        <v>345</v>
      </c>
      <c r="D30" s="314"/>
      <c r="E30" s="314"/>
      <c r="F30" s="314"/>
      <c r="G30" s="314"/>
      <c r="H30" s="314"/>
      <c r="I30" s="314"/>
      <c r="J30" s="319"/>
      <c r="K30" s="706"/>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7"/>
      <c r="AN30" s="720" t="s">
        <v>206</v>
      </c>
      <c r="AO30" s="711"/>
      <c r="AP30" s="711"/>
      <c r="AQ30" s="711"/>
      <c r="AR30" s="711"/>
      <c r="AS30" s="711"/>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row>
    <row r="31" spans="1:67" ht="27" customHeight="1">
      <c r="A31" s="284"/>
      <c r="B31" s="293"/>
      <c r="C31" s="314"/>
      <c r="D31" s="314"/>
      <c r="E31" s="314"/>
      <c r="F31" s="314"/>
      <c r="G31" s="314"/>
      <c r="H31" s="314"/>
      <c r="I31" s="314"/>
      <c r="J31" s="319"/>
      <c r="K31" s="706"/>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7"/>
      <c r="AN31" s="720" t="s">
        <v>428</v>
      </c>
      <c r="AO31" s="711"/>
      <c r="AP31" s="711"/>
      <c r="AQ31" s="711"/>
      <c r="AR31" s="711"/>
      <c r="AS31" s="711"/>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row>
    <row r="32" spans="1:67" ht="27" customHeight="1">
      <c r="A32" s="284"/>
      <c r="B32" s="293"/>
      <c r="C32" s="314"/>
      <c r="D32" s="314"/>
      <c r="E32" s="314"/>
      <c r="F32" s="314"/>
      <c r="G32" s="314"/>
      <c r="H32" s="314"/>
      <c r="I32" s="314"/>
      <c r="J32" s="319"/>
      <c r="K32" s="706"/>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11"/>
      <c r="AK32" s="711"/>
      <c r="AL32" s="717"/>
      <c r="AN32" s="720" t="s">
        <v>348</v>
      </c>
      <c r="AO32" s="711"/>
      <c r="AP32" s="711"/>
      <c r="AQ32" s="711"/>
      <c r="AR32" s="711"/>
      <c r="AS32" s="711"/>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1"/>
    </row>
    <row r="33" spans="1:67" ht="27" customHeight="1">
      <c r="A33" s="284"/>
      <c r="B33" s="293"/>
      <c r="C33" s="314"/>
      <c r="D33" s="314"/>
      <c r="E33" s="314"/>
      <c r="F33" s="314"/>
      <c r="G33" s="314"/>
      <c r="H33" s="314"/>
      <c r="I33" s="314"/>
      <c r="J33" s="319"/>
      <c r="K33" s="706"/>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c r="AL33" s="717"/>
      <c r="AN33" s="720" t="s">
        <v>681</v>
      </c>
      <c r="AO33" s="711"/>
      <c r="AP33" s="711"/>
      <c r="AQ33" s="711"/>
      <c r="AR33" s="711"/>
      <c r="AS33" s="711"/>
      <c r="AT33" s="711"/>
      <c r="AU33" s="711"/>
      <c r="AV33" s="711"/>
      <c r="AW33" s="711"/>
      <c r="AX33" s="711"/>
      <c r="AY33" s="711"/>
      <c r="AZ33" s="711"/>
      <c r="BA33" s="711"/>
      <c r="BB33" s="711"/>
      <c r="BC33" s="711"/>
      <c r="BD33" s="711"/>
      <c r="BE33" s="711"/>
      <c r="BF33" s="711"/>
      <c r="BG33" s="711"/>
      <c r="BH33" s="711"/>
      <c r="BI33" s="711"/>
      <c r="BJ33" s="711"/>
      <c r="BK33" s="711"/>
      <c r="BL33" s="711"/>
      <c r="BM33" s="711"/>
      <c r="BN33" s="711"/>
      <c r="BO33" s="711"/>
    </row>
    <row r="34" spans="1:67" ht="27" customHeight="1">
      <c r="A34" s="284"/>
      <c r="B34" s="293"/>
      <c r="C34" s="314"/>
      <c r="D34" s="314"/>
      <c r="E34" s="314"/>
      <c r="F34" s="314"/>
      <c r="G34" s="314"/>
      <c r="H34" s="314"/>
      <c r="I34" s="314"/>
      <c r="J34" s="319"/>
      <c r="K34" s="706"/>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7"/>
      <c r="AN34" s="720" t="s">
        <v>119</v>
      </c>
      <c r="AO34" s="711"/>
      <c r="AP34" s="711"/>
      <c r="AQ34" s="711"/>
      <c r="AR34" s="711"/>
      <c r="AS34" s="711"/>
      <c r="AT34" s="711"/>
      <c r="AU34" s="711"/>
      <c r="AV34" s="711"/>
      <c r="AW34" s="711"/>
      <c r="AX34" s="711"/>
      <c r="AY34" s="711"/>
      <c r="AZ34" s="711"/>
      <c r="BA34" s="711"/>
      <c r="BB34" s="711"/>
      <c r="BC34" s="711"/>
      <c r="BD34" s="711"/>
      <c r="BE34" s="711"/>
      <c r="BF34" s="711"/>
      <c r="BG34" s="711"/>
      <c r="BH34" s="711"/>
      <c r="BI34" s="711"/>
      <c r="BJ34" s="711"/>
      <c r="BK34" s="711"/>
      <c r="BL34" s="711"/>
      <c r="BM34" s="711"/>
      <c r="BN34" s="711"/>
      <c r="BO34" s="711"/>
    </row>
    <row r="35" spans="1:67" ht="27" customHeight="1">
      <c r="A35" s="284"/>
      <c r="B35" s="293"/>
      <c r="C35" s="314"/>
      <c r="D35" s="314"/>
      <c r="E35" s="314"/>
      <c r="F35" s="314"/>
      <c r="G35" s="314"/>
      <c r="H35" s="314"/>
      <c r="I35" s="314"/>
      <c r="J35" s="319"/>
      <c r="K35" s="706"/>
      <c r="L35" s="711"/>
      <c r="M35" s="711"/>
      <c r="N35" s="711"/>
      <c r="O35" s="711"/>
      <c r="P35" s="711"/>
      <c r="Q35" s="711"/>
      <c r="R35" s="711"/>
      <c r="S35" s="711"/>
      <c r="T35" s="711"/>
      <c r="U35" s="711"/>
      <c r="V35" s="711"/>
      <c r="W35" s="711"/>
      <c r="X35" s="711"/>
      <c r="Y35" s="711"/>
      <c r="Z35" s="711"/>
      <c r="AA35" s="711"/>
      <c r="AB35" s="711"/>
      <c r="AC35" s="711"/>
      <c r="AD35" s="711"/>
      <c r="AE35" s="711"/>
      <c r="AF35" s="711"/>
      <c r="AG35" s="711"/>
      <c r="AH35" s="711"/>
      <c r="AI35" s="711"/>
      <c r="AJ35" s="711"/>
      <c r="AK35" s="711"/>
      <c r="AL35" s="717"/>
    </row>
    <row r="36" spans="1:67" ht="27" customHeight="1">
      <c r="A36" s="286"/>
      <c r="B36" s="295"/>
      <c r="C36" s="700"/>
      <c r="D36" s="700"/>
      <c r="E36" s="700"/>
      <c r="F36" s="700"/>
      <c r="G36" s="700"/>
      <c r="H36" s="700"/>
      <c r="I36" s="700"/>
      <c r="J36" s="702"/>
      <c r="K36" s="707"/>
      <c r="L36" s="712"/>
      <c r="M36" s="712"/>
      <c r="N36" s="712"/>
      <c r="O36" s="712"/>
      <c r="P36" s="712"/>
      <c r="Q36" s="712"/>
      <c r="R36" s="712"/>
      <c r="S36" s="712"/>
      <c r="T36" s="712"/>
      <c r="U36" s="712"/>
      <c r="V36" s="712"/>
      <c r="W36" s="712"/>
      <c r="X36" s="712"/>
      <c r="Y36" s="712"/>
      <c r="Z36" s="712"/>
      <c r="AA36" s="712"/>
      <c r="AB36" s="712"/>
      <c r="AC36" s="712"/>
      <c r="AD36" s="712"/>
      <c r="AE36" s="712"/>
      <c r="AF36" s="712"/>
      <c r="AG36" s="712"/>
      <c r="AH36" s="712"/>
      <c r="AI36" s="712"/>
      <c r="AJ36" s="712"/>
      <c r="AK36" s="712"/>
      <c r="AL36" s="718"/>
    </row>
  </sheetData>
  <mergeCells count="52">
    <mergeCell ref="AA2:AB2"/>
    <mergeCell ref="AC2:AD2"/>
    <mergeCell ref="AF2:AG2"/>
    <mergeCell ref="AI2:AJ2"/>
    <mergeCell ref="A5:J5"/>
    <mergeCell ref="V8:X8"/>
    <mergeCell ref="Y8:AL8"/>
    <mergeCell ref="Y9:AL9"/>
    <mergeCell ref="R10:X10"/>
    <mergeCell ref="Y10:AK10"/>
    <mergeCell ref="Y11:AK11"/>
    <mergeCell ref="R14:X14"/>
    <mergeCell ref="Y14:AK14"/>
    <mergeCell ref="A20:AL20"/>
    <mergeCell ref="E25:J25"/>
    <mergeCell ref="A27:B27"/>
    <mergeCell ref="C27:J27"/>
    <mergeCell ref="K27:AL27"/>
    <mergeCell ref="A28:B28"/>
    <mergeCell ref="C28:J28"/>
    <mergeCell ref="K28:AL28"/>
    <mergeCell ref="AN28:BO28"/>
    <mergeCell ref="A29:B29"/>
    <mergeCell ref="C29:I29"/>
    <mergeCell ref="K29:AL29"/>
    <mergeCell ref="AN29:BO29"/>
    <mergeCell ref="A30:B30"/>
    <mergeCell ref="C30:J30"/>
    <mergeCell ref="K30:AL30"/>
    <mergeCell ref="AN30:BO30"/>
    <mergeCell ref="A31:B31"/>
    <mergeCell ref="C31:J31"/>
    <mergeCell ref="K31:AL31"/>
    <mergeCell ref="AN31:BO31"/>
    <mergeCell ref="A32:B32"/>
    <mergeCell ref="C32:J32"/>
    <mergeCell ref="K32:AL32"/>
    <mergeCell ref="AN32:BO32"/>
    <mergeCell ref="A33:B33"/>
    <mergeCell ref="C33:J33"/>
    <mergeCell ref="K33:AL33"/>
    <mergeCell ref="AN33:BO33"/>
    <mergeCell ref="A34:B34"/>
    <mergeCell ref="C34:J34"/>
    <mergeCell ref="K34:AL34"/>
    <mergeCell ref="AN34:BO34"/>
    <mergeCell ref="A35:B35"/>
    <mergeCell ref="C35:J35"/>
    <mergeCell ref="K35:AL35"/>
    <mergeCell ref="A36:B36"/>
    <mergeCell ref="C36:J36"/>
    <mergeCell ref="K36:AL36"/>
  </mergeCells>
  <phoneticPr fontId="3"/>
  <dataValidations count="1">
    <dataValidation allowBlank="1" showDropDown="0" showInputMessage="1" showErrorMessage="1" promptTitle="入力方法" prompt="記入ページにて、「単独槽」または「汲取槽」を選択してください。" sqref="A20:A22 B21:Q22"/>
  </dataValidations>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入力シート!$E$37:$E$42</xm:f>
          </x14:formula1>
          <xm:sqref>Y14:AK14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2:AV28"/>
  <sheetViews>
    <sheetView showZeros="0" view="pageBreakPreview" zoomScaleSheetLayoutView="100" workbookViewId="0"/>
  </sheetViews>
  <sheetFormatPr defaultRowHeight="13.5"/>
  <cols>
    <col min="1" max="38" width="2.5" style="274" customWidth="1"/>
    <col min="39" max="46" width="2.25" style="274" customWidth="1"/>
    <col min="47" max="16384" width="9" style="274" customWidth="1"/>
  </cols>
  <sheetData>
    <row r="2" spans="1:48" ht="16.5" customHeight="1">
      <c r="AA2" s="276" t="s">
        <v>188</v>
      </c>
      <c r="AB2" s="276"/>
      <c r="AC2" s="393"/>
      <c r="AD2" s="393"/>
      <c r="AE2" s="406" t="s">
        <v>90</v>
      </c>
      <c r="AF2" s="393"/>
      <c r="AG2" s="393"/>
      <c r="AH2" s="406" t="s">
        <v>10</v>
      </c>
      <c r="AI2" s="393"/>
      <c r="AJ2" s="393"/>
      <c r="AK2" s="406" t="s">
        <v>40</v>
      </c>
      <c r="AN2" s="676" t="s">
        <v>462</v>
      </c>
    </row>
    <row r="3" spans="1:48">
      <c r="AG3" s="410"/>
      <c r="AH3" s="410"/>
      <c r="AI3" s="410"/>
      <c r="AJ3" s="410"/>
      <c r="AK3" s="410"/>
    </row>
    <row r="4" spans="1:48">
      <c r="AH4" s="410"/>
      <c r="AI4" s="410"/>
    </row>
    <row r="5" spans="1:48" ht="16.5" customHeight="1">
      <c r="A5" s="276" t="str">
        <f>入力シート!D1</f>
        <v>観音寺市長 佐伯　明浩</v>
      </c>
      <c r="B5" s="276"/>
      <c r="C5" s="276"/>
      <c r="D5" s="276"/>
      <c r="E5" s="276"/>
      <c r="F5" s="276"/>
      <c r="G5" s="276"/>
      <c r="H5" s="276"/>
      <c r="I5" s="276"/>
      <c r="J5" s="276"/>
      <c r="K5" s="274" t="s">
        <v>298</v>
      </c>
    </row>
    <row r="6" spans="1:48" ht="13.5" customHeight="1">
      <c r="A6" s="276"/>
      <c r="B6" s="276"/>
      <c r="C6" s="276"/>
      <c r="D6" s="276"/>
      <c r="E6" s="276"/>
      <c r="F6" s="276"/>
      <c r="G6" s="276"/>
      <c r="H6" s="276"/>
      <c r="I6" s="276"/>
      <c r="J6" s="276"/>
    </row>
    <row r="7" spans="1:48" ht="13.5" customHeight="1">
      <c r="A7" s="276"/>
      <c r="B7" s="276"/>
      <c r="C7" s="276"/>
      <c r="D7" s="276"/>
      <c r="E7" s="276"/>
      <c r="F7" s="276"/>
      <c r="G7" s="276"/>
      <c r="H7" s="276"/>
      <c r="I7" s="276"/>
      <c r="J7" s="276"/>
    </row>
    <row r="8" spans="1:48" ht="16.5" customHeight="1">
      <c r="R8" s="274" t="s">
        <v>76</v>
      </c>
      <c r="V8" s="274" t="s">
        <v>72</v>
      </c>
      <c r="Y8" s="384">
        <f>入力シート!D3</f>
        <v>0</v>
      </c>
      <c r="Z8" s="384"/>
      <c r="AA8" s="384"/>
      <c r="AB8" s="384"/>
      <c r="AC8" s="384"/>
      <c r="AD8" s="384"/>
      <c r="AE8" s="384"/>
      <c r="AF8" s="384"/>
      <c r="AG8" s="384"/>
      <c r="AH8" s="384"/>
      <c r="AI8" s="384"/>
      <c r="AJ8" s="384"/>
      <c r="AK8" s="384"/>
      <c r="AL8" s="384"/>
    </row>
    <row r="9" spans="1:48" ht="16.5" customHeight="1">
      <c r="Y9" s="384">
        <f>入力シート!D4</f>
        <v>0</v>
      </c>
      <c r="Z9" s="384"/>
      <c r="AA9" s="384"/>
      <c r="AB9" s="384"/>
      <c r="AC9" s="384"/>
      <c r="AD9" s="384"/>
      <c r="AE9" s="384"/>
      <c r="AF9" s="384"/>
      <c r="AG9" s="384"/>
      <c r="AH9" s="384"/>
      <c r="AI9" s="384"/>
      <c r="AJ9" s="384"/>
      <c r="AK9" s="384"/>
      <c r="AL9" s="384"/>
    </row>
    <row r="10" spans="1:48" ht="22.5" customHeight="1">
      <c r="V10" s="274" t="s">
        <v>77</v>
      </c>
      <c r="Y10" s="385" t="str">
        <f>IF(AV10=TRUE,入力シート!$D$6,"")</f>
        <v/>
      </c>
      <c r="Z10" s="385"/>
      <c r="AA10" s="385"/>
      <c r="AB10" s="385"/>
      <c r="AC10" s="385"/>
      <c r="AD10" s="385"/>
      <c r="AE10" s="385"/>
      <c r="AF10" s="385"/>
      <c r="AG10" s="385"/>
      <c r="AH10" s="385"/>
      <c r="AI10" s="385"/>
      <c r="AJ10" s="385"/>
      <c r="AK10" s="385"/>
      <c r="AL10" s="276" t="s">
        <v>47</v>
      </c>
      <c r="AO10" s="274" t="s">
        <v>630</v>
      </c>
      <c r="AV10" s="723" t="b">
        <v>0</v>
      </c>
    </row>
    <row r="11" spans="1:48" ht="13.5" customHeight="1">
      <c r="V11" s="276"/>
      <c r="W11" s="276"/>
      <c r="X11" s="276"/>
      <c r="Y11" s="385"/>
      <c r="Z11" s="385"/>
      <c r="AA11" s="385"/>
      <c r="AB11" s="385"/>
      <c r="AC11" s="385"/>
      <c r="AD11" s="385"/>
      <c r="AE11" s="385"/>
      <c r="AF11" s="385"/>
      <c r="AG11" s="385"/>
      <c r="AH11" s="385"/>
      <c r="AI11" s="385"/>
      <c r="AJ11" s="385"/>
      <c r="AK11" s="385"/>
      <c r="AO11" s="274" t="s">
        <v>6</v>
      </c>
    </row>
    <row r="12" spans="1:48" ht="13.5" customHeight="1">
      <c r="X12" s="533" t="s">
        <v>582</v>
      </c>
      <c r="Y12" s="533"/>
      <c r="Z12" s="533"/>
      <c r="AA12" s="533"/>
      <c r="AB12" s="533"/>
      <c r="AC12" s="533"/>
      <c r="AD12" s="533"/>
      <c r="AE12" s="533"/>
      <c r="AF12" s="533"/>
      <c r="AG12" s="533"/>
      <c r="AH12" s="533"/>
      <c r="AI12" s="533"/>
      <c r="AJ12" s="533"/>
      <c r="AK12" s="533"/>
      <c r="AL12" s="533"/>
    </row>
    <row r="13" spans="1:48" ht="13.5" customHeight="1">
      <c r="R13" s="275"/>
      <c r="S13" s="275"/>
      <c r="T13" s="275"/>
      <c r="U13" s="275"/>
      <c r="V13" s="275"/>
      <c r="W13" s="275"/>
      <c r="X13" s="275"/>
      <c r="Y13" s="386"/>
      <c r="Z13" s="386"/>
      <c r="AA13" s="386"/>
      <c r="AB13" s="386"/>
      <c r="AC13" s="386"/>
      <c r="AD13" s="386"/>
      <c r="AE13" s="386"/>
      <c r="AF13" s="386"/>
      <c r="AG13" s="386"/>
      <c r="AH13" s="386"/>
      <c r="AI13" s="386"/>
      <c r="AJ13" s="386"/>
      <c r="AK13" s="386"/>
      <c r="AN13" s="676"/>
    </row>
    <row r="14" spans="1:48" ht="13.5" customHeight="1">
      <c r="Y14" s="386"/>
      <c r="Z14" s="386"/>
      <c r="AA14" s="386"/>
      <c r="AB14" s="386"/>
      <c r="AC14" s="386"/>
      <c r="AD14" s="386"/>
      <c r="AE14" s="386"/>
      <c r="AF14" s="386"/>
      <c r="AG14" s="386"/>
      <c r="AH14" s="386"/>
      <c r="AI14" s="386"/>
      <c r="AJ14" s="386"/>
      <c r="AK14" s="386"/>
    </row>
    <row r="15" spans="1:48" ht="13.5" customHeight="1">
      <c r="A15" s="722"/>
      <c r="B15" s="722"/>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row>
    <row r="16" spans="1:48" ht="13.5" customHeight="1">
      <c r="A16" s="722"/>
      <c r="B16" s="72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row>
    <row r="17" spans="1:38" ht="18.75">
      <c r="A17" s="277" t="str">
        <f>IF(入力シート!K19=TRUE,"単独処理浄化槽の撤去に関する念書","汲取り槽の撤去に関する念書")</f>
        <v>汲取り槽の撤去に関する念書</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row>
    <row r="18" spans="1:38" ht="13.5" customHeight="1">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19" spans="1:38" ht="13.5" customHeight="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row>
    <row r="21" spans="1:38" ht="27" customHeight="1">
      <c r="D21" s="274" t="s">
        <v>204</v>
      </c>
      <c r="S21" s="275"/>
      <c r="U21" s="275" t="str">
        <f>IF(入力シート!K19=TRUE,"単独処理浄化槽から合併処理浄化槽への","汲取り槽から合併処理浄化槽への")</f>
        <v>汲取り槽から合併処理浄化槽への</v>
      </c>
      <c r="V21" s="275"/>
      <c r="W21" s="275"/>
      <c r="X21" s="275"/>
    </row>
    <row r="22" spans="1:38" ht="27" customHeight="1">
      <c r="C22" s="274" t="s">
        <v>562</v>
      </c>
      <c r="J22" s="275" t="str">
        <f>IF(入力シート!K19=TRUE,"単独処理浄化槽の撤去は浄化槽設備士の判断により不可能であることが","汲取り槽の撤去は浄化槽設備士の判断により不可能であることが")</f>
        <v>汲取り槽の撤去は浄化槽設備士の判断により不可能であることが</v>
      </c>
      <c r="K22" s="275"/>
      <c r="L22" s="275"/>
      <c r="M22" s="275"/>
      <c r="N22" s="275"/>
      <c r="R22" s="680"/>
      <c r="S22" s="680"/>
      <c r="T22" s="680"/>
      <c r="U22" s="680"/>
      <c r="V22" s="680"/>
      <c r="W22" s="680"/>
    </row>
    <row r="23" spans="1:38" ht="27" customHeight="1">
      <c r="C23" s="275" t="s">
        <v>563</v>
      </c>
      <c r="D23" s="275"/>
      <c r="E23" s="275"/>
      <c r="G23" s="275"/>
      <c r="H23" s="275"/>
      <c r="I23" s="275"/>
      <c r="J23" s="275"/>
      <c r="K23" s="275"/>
    </row>
    <row r="24" spans="1:38" ht="27" customHeight="1"/>
    <row r="25" spans="1:38" ht="27" customHeight="1">
      <c r="D25" s="274" t="s">
        <v>453</v>
      </c>
      <c r="P25" s="275" t="str">
        <f>IF(入力シート!K19=TRUE,"単独処理浄化槽を完全に撤去することをお約束します。","汲取り槽を完全に撤去することをお約束します。")</f>
        <v>汲取り槽を完全に撤去することをお約束します。</v>
      </c>
      <c r="Q25" s="275"/>
      <c r="R25" s="275"/>
      <c r="S25" s="275"/>
    </row>
    <row r="26" spans="1:38" ht="27" customHeight="1"/>
    <row r="27" spans="1:38" ht="27" customHeight="1">
      <c r="D27" s="274" t="s">
        <v>339</v>
      </c>
      <c r="F27" s="275"/>
      <c r="G27" s="275"/>
      <c r="H27" s="275"/>
      <c r="I27" s="275"/>
      <c r="J27" s="275"/>
    </row>
    <row r="28" spans="1:38" ht="27" customHeight="1">
      <c r="C28" s="274" t="s">
        <v>292</v>
      </c>
    </row>
  </sheetData>
  <mergeCells count="10">
    <mergeCell ref="AA2:AB2"/>
    <mergeCell ref="AC2:AD2"/>
    <mergeCell ref="AF2:AG2"/>
    <mergeCell ref="AI2:AJ2"/>
    <mergeCell ref="A5:J5"/>
    <mergeCell ref="Y8:AL8"/>
    <mergeCell ref="Y9:AL9"/>
    <mergeCell ref="Y10:AK10"/>
    <mergeCell ref="X12:AL12"/>
    <mergeCell ref="A17:AL17"/>
  </mergeCells>
  <phoneticPr fontId="3"/>
  <dataValidations count="1">
    <dataValidation allowBlank="1" showDropDown="0" showInputMessage="1" showErrorMessage="1" promptTitle="入力方法" prompt="記入ページにて、「単独槽」または「汲取り」を選択してください。" sqref="A17"/>
  </dataValidations>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82945" r:id="rId4" name="チェック 1">
              <controlPr defaultSize="0" autoFill="0" autoLine="0" autoPict="0">
                <anchor moveWithCells="1">
                  <from xmlns:xdr="http://schemas.openxmlformats.org/drawingml/2006/spreadsheetDrawing">
                    <xdr:col>38</xdr:col>
                    <xdr:colOff>152400</xdr:colOff>
                    <xdr:row>8</xdr:row>
                    <xdr:rowOff>151765</xdr:rowOff>
                  </from>
                  <to xmlns:xdr="http://schemas.openxmlformats.org/drawingml/2006/spreadsheetDrawing">
                    <xdr:col>41</xdr:col>
                    <xdr:colOff>161925</xdr:colOff>
                    <xdr:row>10</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2:AX32"/>
  <sheetViews>
    <sheetView showZeros="0" view="pageBreakPreview" topLeftCell="A13" zoomScaleSheetLayoutView="100" workbookViewId="0">
      <selection activeCell="K24" sqref="K24:AL24"/>
    </sheetView>
  </sheetViews>
  <sheetFormatPr defaultRowHeight="13.5"/>
  <cols>
    <col min="1" max="38" width="2.5" style="274" customWidth="1"/>
    <col min="39" max="46" width="2.25" style="274" customWidth="1"/>
    <col min="47" max="16384" width="9" style="274" customWidth="1"/>
  </cols>
  <sheetData>
    <row r="2" spans="1:48" ht="16.5" customHeight="1">
      <c r="AA2" s="276" t="s">
        <v>188</v>
      </c>
      <c r="AB2" s="276"/>
      <c r="AC2" s="393"/>
      <c r="AD2" s="393"/>
      <c r="AE2" s="406" t="s">
        <v>90</v>
      </c>
      <c r="AF2" s="393"/>
      <c r="AG2" s="393"/>
      <c r="AH2" s="406" t="s">
        <v>10</v>
      </c>
      <c r="AI2" s="393"/>
      <c r="AJ2" s="393"/>
      <c r="AK2" s="406" t="s">
        <v>40</v>
      </c>
      <c r="AN2" s="676" t="s">
        <v>462</v>
      </c>
    </row>
    <row r="3" spans="1:48">
      <c r="AG3" s="410"/>
      <c r="AH3" s="410"/>
      <c r="AI3" s="410"/>
      <c r="AJ3" s="410"/>
      <c r="AK3" s="410"/>
    </row>
    <row r="4" spans="1:48">
      <c r="AH4" s="410"/>
      <c r="AI4" s="410"/>
    </row>
    <row r="5" spans="1:48" ht="16.5" customHeight="1">
      <c r="A5" s="276" t="str">
        <f>入力シート!D1</f>
        <v>観音寺市長 佐伯　明浩</v>
      </c>
      <c r="B5" s="276"/>
      <c r="C5" s="276"/>
      <c r="D5" s="276"/>
      <c r="E5" s="276"/>
      <c r="F5" s="276"/>
      <c r="G5" s="276"/>
      <c r="H5" s="276"/>
      <c r="I5" s="276"/>
      <c r="J5" s="276"/>
      <c r="K5" s="274" t="s">
        <v>298</v>
      </c>
    </row>
    <row r="6" spans="1:48" ht="13.5" customHeight="1">
      <c r="A6" s="276"/>
      <c r="B6" s="276"/>
      <c r="C6" s="276"/>
      <c r="D6" s="276"/>
      <c r="E6" s="276"/>
      <c r="F6" s="276"/>
      <c r="G6" s="276"/>
      <c r="H6" s="276"/>
      <c r="I6" s="276"/>
      <c r="J6" s="276"/>
    </row>
    <row r="7" spans="1:48" ht="13.5" customHeight="1">
      <c r="A7" s="276"/>
      <c r="B7" s="276"/>
      <c r="C7" s="276"/>
      <c r="D7" s="276"/>
      <c r="E7" s="276"/>
      <c r="F7" s="276"/>
      <c r="G7" s="276"/>
      <c r="H7" s="276"/>
      <c r="I7" s="276"/>
      <c r="J7" s="276"/>
    </row>
    <row r="8" spans="1:48" ht="16.5" customHeight="1">
      <c r="D8" s="275"/>
      <c r="E8" s="275"/>
      <c r="F8" s="275"/>
      <c r="G8" s="275"/>
      <c r="H8" s="275"/>
      <c r="I8" s="275"/>
      <c r="J8" s="275"/>
      <c r="K8" s="275"/>
      <c r="L8" s="275"/>
      <c r="M8" s="275"/>
      <c r="R8" s="274" t="s">
        <v>76</v>
      </c>
      <c r="V8" s="274" t="s">
        <v>72</v>
      </c>
      <c r="Y8" s="384">
        <f>入力シート!D3</f>
        <v>0</v>
      </c>
      <c r="Z8" s="384"/>
      <c r="AA8" s="384"/>
      <c r="AB8" s="384"/>
      <c r="AC8" s="384"/>
      <c r="AD8" s="384"/>
      <c r="AE8" s="384"/>
      <c r="AF8" s="384"/>
      <c r="AG8" s="384"/>
      <c r="AH8" s="384"/>
      <c r="AI8" s="384"/>
      <c r="AJ8" s="384"/>
      <c r="AK8" s="384"/>
      <c r="AL8" s="384"/>
    </row>
    <row r="9" spans="1:48" ht="16.5" customHeight="1">
      <c r="Y9" s="384">
        <f>入力シート!D4</f>
        <v>0</v>
      </c>
      <c r="Z9" s="384"/>
      <c r="AA9" s="384"/>
      <c r="AB9" s="384"/>
      <c r="AC9" s="384"/>
      <c r="AD9" s="384"/>
      <c r="AE9" s="384"/>
      <c r="AF9" s="384"/>
      <c r="AG9" s="384"/>
      <c r="AH9" s="384"/>
      <c r="AI9" s="384"/>
      <c r="AJ9" s="384"/>
      <c r="AK9" s="384"/>
      <c r="AL9" s="384"/>
    </row>
    <row r="10" spans="1:48" ht="22.5" customHeight="1">
      <c r="V10" s="274" t="s">
        <v>77</v>
      </c>
      <c r="Y10" s="385" t="str">
        <f>IF(AV10=TRUE,入力シート!$D$6,"")</f>
        <v/>
      </c>
      <c r="Z10" s="385"/>
      <c r="AA10" s="385"/>
      <c r="AB10" s="385"/>
      <c r="AC10" s="385"/>
      <c r="AD10" s="385"/>
      <c r="AE10" s="385"/>
      <c r="AF10" s="385"/>
      <c r="AG10" s="385"/>
      <c r="AH10" s="385"/>
      <c r="AI10" s="385"/>
      <c r="AJ10" s="385"/>
      <c r="AK10" s="385"/>
      <c r="AL10" s="276" t="s">
        <v>47</v>
      </c>
      <c r="AO10" s="274" t="s">
        <v>630</v>
      </c>
      <c r="AV10" s="737" t="b">
        <v>0</v>
      </c>
    </row>
    <row r="11" spans="1:48" ht="22.5" customHeight="1">
      <c r="V11" s="276"/>
      <c r="W11" s="276"/>
      <c r="X11" s="276"/>
      <c r="Y11" s="385"/>
      <c r="Z11" s="385"/>
      <c r="AA11" s="385"/>
      <c r="AB11" s="385"/>
      <c r="AC11" s="385"/>
      <c r="AD11" s="385"/>
      <c r="AE11" s="385"/>
      <c r="AF11" s="385"/>
      <c r="AG11" s="385"/>
      <c r="AH11" s="385"/>
      <c r="AI11" s="385"/>
      <c r="AJ11" s="385"/>
      <c r="AK11" s="385"/>
      <c r="AO11" s="274" t="s">
        <v>6</v>
      </c>
    </row>
    <row r="12" spans="1:48" ht="13.5" customHeight="1">
      <c r="X12" s="533" t="s">
        <v>582</v>
      </c>
      <c r="Y12" s="533"/>
      <c r="Z12" s="533"/>
      <c r="AA12" s="533"/>
      <c r="AB12" s="533"/>
      <c r="AC12" s="533"/>
      <c r="AD12" s="533"/>
      <c r="AE12" s="533"/>
      <c r="AF12" s="533"/>
      <c r="AG12" s="533"/>
      <c r="AH12" s="533"/>
      <c r="AI12" s="533"/>
      <c r="AJ12" s="533"/>
      <c r="AK12" s="533"/>
      <c r="AL12" s="533"/>
    </row>
    <row r="13" spans="1:48" ht="13.5" customHeight="1">
      <c r="R13" s="276"/>
      <c r="S13" s="276"/>
      <c r="T13" s="276"/>
      <c r="U13" s="276"/>
      <c r="V13" s="276"/>
      <c r="W13" s="276"/>
      <c r="X13" s="276"/>
      <c r="Y13" s="442"/>
      <c r="Z13" s="442"/>
      <c r="AA13" s="442"/>
      <c r="AB13" s="442"/>
      <c r="AC13" s="442"/>
      <c r="AD13" s="442"/>
      <c r="AE13" s="442"/>
      <c r="AF13" s="442"/>
      <c r="AG13" s="442"/>
      <c r="AH13" s="442"/>
      <c r="AI13" s="442"/>
      <c r="AJ13" s="442"/>
      <c r="AK13" s="442"/>
      <c r="AN13" s="676"/>
    </row>
    <row r="14" spans="1:48" ht="13.5" customHeight="1">
      <c r="Y14" s="386"/>
      <c r="Z14" s="386"/>
      <c r="AA14" s="386"/>
      <c r="AB14" s="386"/>
      <c r="AC14" s="386"/>
      <c r="AD14" s="386"/>
      <c r="AE14" s="386"/>
      <c r="AF14" s="386"/>
      <c r="AG14" s="386"/>
      <c r="AH14" s="386"/>
      <c r="AI14" s="386"/>
      <c r="AJ14" s="386"/>
      <c r="AK14" s="386"/>
      <c r="AO14" s="676"/>
    </row>
    <row r="15" spans="1:48" ht="13.5" customHeight="1">
      <c r="Y15" s="386"/>
      <c r="Z15" s="386"/>
      <c r="AA15" s="386"/>
      <c r="AB15" s="386"/>
      <c r="AC15" s="386"/>
      <c r="AD15" s="386"/>
      <c r="AE15" s="386"/>
      <c r="AF15" s="386"/>
      <c r="AG15" s="386"/>
      <c r="AH15" s="386"/>
      <c r="AI15" s="386"/>
      <c r="AJ15" s="386"/>
      <c r="AK15" s="386"/>
    </row>
    <row r="17" spans="1:50" ht="18.75">
      <c r="A17" s="277" t="s">
        <v>449</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row>
    <row r="18" spans="1:50" ht="13.5" customHeight="1">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20" spans="1:50" ht="27" customHeight="1">
      <c r="C20" s="274" t="s">
        <v>557</v>
      </c>
    </row>
    <row r="21" spans="1:50" ht="27" customHeight="1">
      <c r="B21" s="274" t="s">
        <v>558</v>
      </c>
    </row>
    <row r="23" spans="1:50" ht="27" customHeight="1">
      <c r="A23" s="279" t="s">
        <v>83</v>
      </c>
      <c r="B23" s="287"/>
      <c r="C23" s="532" t="s">
        <v>101</v>
      </c>
      <c r="D23" s="532"/>
      <c r="E23" s="532"/>
      <c r="F23" s="532"/>
      <c r="G23" s="532"/>
      <c r="H23" s="532"/>
      <c r="I23" s="532"/>
      <c r="J23" s="534"/>
      <c r="K23" s="703">
        <f>入力シート!D7</f>
        <v>0</v>
      </c>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14"/>
    </row>
    <row r="24" spans="1:50" ht="27" customHeight="1">
      <c r="A24" s="547" t="s">
        <v>68</v>
      </c>
      <c r="B24" s="291"/>
      <c r="C24" s="301" t="s">
        <v>633</v>
      </c>
      <c r="D24" s="301"/>
      <c r="E24" s="301"/>
      <c r="F24" s="301"/>
      <c r="G24" s="301"/>
      <c r="H24" s="301"/>
      <c r="I24" s="301"/>
      <c r="J24" s="321"/>
      <c r="K24" s="704">
        <f>入力シート!D34</f>
        <v>0</v>
      </c>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15"/>
    </row>
    <row r="25" spans="1:50" ht="27" customHeight="1">
      <c r="A25" s="547" t="s">
        <v>273</v>
      </c>
      <c r="B25" s="291"/>
      <c r="C25" s="301" t="s">
        <v>130</v>
      </c>
      <c r="D25" s="301"/>
      <c r="E25" s="301"/>
      <c r="F25" s="301"/>
      <c r="G25" s="301"/>
      <c r="H25" s="301"/>
      <c r="I25" s="301"/>
      <c r="J25" s="321"/>
      <c r="K25" s="333"/>
      <c r="L25" s="351"/>
      <c r="M25" s="351"/>
      <c r="N25" s="351" t="s">
        <v>188</v>
      </c>
      <c r="O25" s="351"/>
      <c r="P25" s="392" t="str">
        <f>IF(入力シート!P30="","",YEAR(入力シート!P30)-2018)</f>
        <v/>
      </c>
      <c r="Q25" s="392"/>
      <c r="R25" s="351" t="s">
        <v>90</v>
      </c>
      <c r="S25" s="392" t="str">
        <f>IF(入力シート!P30="","",MONTH(入力シート!P30))</f>
        <v/>
      </c>
      <c r="T25" s="392"/>
      <c r="U25" s="351" t="s">
        <v>236</v>
      </c>
      <c r="V25" s="392" t="str">
        <f>IF(入力シート!P30="","",DAY(入力シート!P30))</f>
        <v/>
      </c>
      <c r="W25" s="392"/>
      <c r="X25" s="351" t="s">
        <v>40</v>
      </c>
      <c r="Y25" s="351"/>
      <c r="Z25" s="351"/>
      <c r="AA25" s="351"/>
      <c r="AB25" s="291" t="str">
        <f>入力シート!P31</f>
        <v>8</v>
      </c>
      <c r="AC25" s="392"/>
      <c r="AD25" s="351" t="s">
        <v>169</v>
      </c>
      <c r="AE25" s="351"/>
      <c r="AF25" s="351"/>
      <c r="AG25" s="392">
        <f>入力シート!R31</f>
        <v>0</v>
      </c>
      <c r="AH25" s="392"/>
      <c r="AI25" s="392"/>
      <c r="AJ25" s="351" t="s">
        <v>322</v>
      </c>
      <c r="AK25" s="351"/>
      <c r="AL25" s="419"/>
    </row>
    <row r="26" spans="1:50" ht="27" customHeight="1">
      <c r="A26" s="547" t="s">
        <v>274</v>
      </c>
      <c r="B26" s="291"/>
      <c r="C26" s="726" t="s">
        <v>448</v>
      </c>
      <c r="D26" s="301"/>
      <c r="E26" s="301"/>
      <c r="F26" s="301"/>
      <c r="G26" s="301"/>
      <c r="H26" s="301"/>
      <c r="I26" s="301"/>
      <c r="J26" s="321"/>
      <c r="K26" s="730"/>
      <c r="L26" s="732"/>
      <c r="M26" s="732"/>
      <c r="N26" s="732"/>
      <c r="O26" s="732"/>
      <c r="P26" s="732"/>
      <c r="Q26" s="732"/>
      <c r="R26" s="732"/>
      <c r="S26" s="732"/>
      <c r="T26" s="732"/>
      <c r="U26" s="732"/>
      <c r="V26" s="732"/>
      <c r="W26" s="732"/>
      <c r="X26" s="732"/>
      <c r="Y26" s="732"/>
      <c r="Z26" s="732"/>
      <c r="AA26" s="732"/>
      <c r="AB26" s="732"/>
      <c r="AC26" s="732"/>
      <c r="AD26" s="732"/>
      <c r="AE26" s="732"/>
      <c r="AF26" s="732"/>
      <c r="AG26" s="732"/>
      <c r="AH26" s="732"/>
      <c r="AI26" s="732"/>
      <c r="AJ26" s="732"/>
      <c r="AK26" s="732"/>
      <c r="AL26" s="734"/>
      <c r="AN26" s="736" t="s">
        <v>392</v>
      </c>
      <c r="AO26" s="736"/>
      <c r="AP26" s="736"/>
      <c r="AQ26" s="736"/>
      <c r="AR26" s="736"/>
      <c r="AS26" s="736"/>
      <c r="AT26" s="736"/>
      <c r="AU26" s="736"/>
      <c r="AV26" s="736"/>
      <c r="AW26" s="736"/>
      <c r="AX26" s="736"/>
    </row>
    <row r="27" spans="1:50" ht="27" customHeight="1">
      <c r="A27" s="724" t="s">
        <v>129</v>
      </c>
      <c r="B27" s="725"/>
      <c r="C27" s="727" t="s">
        <v>36</v>
      </c>
      <c r="D27" s="728"/>
      <c r="E27" s="728"/>
      <c r="F27" s="728"/>
      <c r="G27" s="728"/>
      <c r="H27" s="728"/>
      <c r="I27" s="728"/>
      <c r="J27" s="729"/>
      <c r="K27" s="731"/>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5"/>
      <c r="AN27" s="736" t="s">
        <v>459</v>
      </c>
      <c r="AO27" s="736"/>
      <c r="AP27" s="736"/>
      <c r="AQ27" s="736"/>
      <c r="AR27" s="736"/>
      <c r="AS27" s="736"/>
      <c r="AT27" s="736"/>
      <c r="AU27" s="736"/>
      <c r="AV27" s="736"/>
      <c r="AW27" s="736"/>
      <c r="AX27" s="736"/>
    </row>
    <row r="29" spans="1:50" ht="27" customHeight="1">
      <c r="C29" s="274" t="s">
        <v>634</v>
      </c>
    </row>
    <row r="31" spans="1:50" ht="27" customHeight="1">
      <c r="B31" s="274" t="s">
        <v>564</v>
      </c>
    </row>
    <row r="32" spans="1:50" ht="27" customHeight="1">
      <c r="B32" s="274" t="s">
        <v>635</v>
      </c>
    </row>
  </sheetData>
  <mergeCells count="34">
    <mergeCell ref="AA2:AB2"/>
    <mergeCell ref="AC2:AD2"/>
    <mergeCell ref="AF2:AG2"/>
    <mergeCell ref="AI2:AJ2"/>
    <mergeCell ref="A5:J5"/>
    <mergeCell ref="Y8:AL8"/>
    <mergeCell ref="Y9:AL9"/>
    <mergeCell ref="Y10:AK10"/>
    <mergeCell ref="Y11:AK11"/>
    <mergeCell ref="X12:AL12"/>
    <mergeCell ref="R13:X13"/>
    <mergeCell ref="Y13:AK13"/>
    <mergeCell ref="A17:AL17"/>
    <mergeCell ref="A23:B23"/>
    <mergeCell ref="C23:J23"/>
    <mergeCell ref="K23:AL23"/>
    <mergeCell ref="A24:B24"/>
    <mergeCell ref="C24:J24"/>
    <mergeCell ref="K24:AL24"/>
    <mergeCell ref="A25:B25"/>
    <mergeCell ref="C25:J25"/>
    <mergeCell ref="P25:Q25"/>
    <mergeCell ref="S25:T25"/>
    <mergeCell ref="V25:W25"/>
    <mergeCell ref="AB25:AC25"/>
    <mergeCell ref="AG25:AI25"/>
    <mergeCell ref="A26:B26"/>
    <mergeCell ref="C26:J26"/>
    <mergeCell ref="K26:AL26"/>
    <mergeCell ref="AN26:AX26"/>
    <mergeCell ref="A27:B27"/>
    <mergeCell ref="C27:J27"/>
    <mergeCell ref="K27:AL27"/>
    <mergeCell ref="AN27:AX27"/>
  </mergeCells>
  <phoneticPr fontId="3"/>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34146" r:id="rId4" name="チェック 2">
              <controlPr defaultSize="0" autoFill="0" autoLine="0" autoPict="0">
                <anchor moveWithCells="1">
                  <from xmlns:xdr="http://schemas.openxmlformats.org/drawingml/2006/spreadsheetDrawing">
                    <xdr:col>38</xdr:col>
                    <xdr:colOff>142875</xdr:colOff>
                    <xdr:row>8</xdr:row>
                    <xdr:rowOff>105410</xdr:rowOff>
                  </from>
                  <to xmlns:xdr="http://schemas.openxmlformats.org/drawingml/2006/spreadsheetDrawing">
                    <xdr:col>40</xdr:col>
                    <xdr:colOff>152400</xdr:colOff>
                    <xdr:row>10</xdr:row>
                    <xdr:rowOff>29210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rgb="FF92D050"/>
    <pageSetUpPr fitToPage="1"/>
  </sheetPr>
  <dimension ref="A1:S57"/>
  <sheetViews>
    <sheetView view="pageBreakPreview" zoomScaleSheetLayoutView="100" workbookViewId="0">
      <selection activeCell="J57" sqref="J57"/>
    </sheetView>
  </sheetViews>
  <sheetFormatPr defaultRowHeight="16.5"/>
  <cols>
    <col min="1" max="1" width="6.25" style="158" customWidth="1"/>
    <col min="2" max="2" width="5" style="158" customWidth="1"/>
    <col min="3" max="9" width="9" style="159" customWidth="1"/>
    <col min="10" max="10" width="12" style="159" customWidth="1"/>
    <col min="11" max="19" width="10" style="159" customWidth="1"/>
    <col min="20" max="16384" width="9" style="159" customWidth="1"/>
  </cols>
  <sheetData>
    <row r="1" spans="1:19" ht="30" customHeight="1">
      <c r="A1" s="161" t="s">
        <v>346</v>
      </c>
      <c r="B1" s="161"/>
      <c r="C1" s="161"/>
      <c r="D1" s="161"/>
      <c r="E1" s="161"/>
      <c r="F1" s="161"/>
      <c r="G1" s="161"/>
      <c r="H1" s="161"/>
      <c r="I1" s="161"/>
      <c r="J1" s="161"/>
      <c r="K1" s="223"/>
      <c r="L1" s="233"/>
      <c r="M1" s="233"/>
      <c r="N1" s="233"/>
      <c r="O1" s="233"/>
      <c r="P1" s="233"/>
      <c r="Q1" s="233"/>
      <c r="R1" s="233"/>
      <c r="S1" s="233"/>
    </row>
    <row r="2" spans="1:19" ht="5.0999999999999996" customHeight="1">
      <c r="A2" s="162"/>
      <c r="B2" s="162"/>
      <c r="C2" s="162"/>
      <c r="D2" s="162"/>
      <c r="E2" s="162"/>
      <c r="F2" s="162"/>
      <c r="G2" s="162"/>
      <c r="H2" s="162"/>
      <c r="I2" s="162"/>
      <c r="J2" s="162"/>
      <c r="K2" s="162"/>
      <c r="L2" s="161"/>
      <c r="M2" s="161"/>
      <c r="N2" s="161"/>
      <c r="O2" s="161"/>
      <c r="P2" s="161"/>
      <c r="Q2" s="161"/>
      <c r="R2" s="161"/>
      <c r="S2" s="161"/>
    </row>
    <row r="3" spans="1:19" s="160" customFormat="1" ht="13.5" customHeight="1">
      <c r="A3" s="163" t="s">
        <v>216</v>
      </c>
      <c r="B3" s="176"/>
      <c r="C3" s="163" t="s">
        <v>343</v>
      </c>
      <c r="D3" s="198" t="str">
        <f>IF(入力シート!D5="","",入力シート!D5)</f>
        <v/>
      </c>
      <c r="E3" s="204"/>
      <c r="F3" s="163" t="s">
        <v>205</v>
      </c>
      <c r="G3" s="214"/>
      <c r="H3" s="215"/>
      <c r="I3" s="215"/>
      <c r="J3" s="217"/>
      <c r="K3" s="224"/>
      <c r="L3" s="217"/>
      <c r="M3" s="217"/>
      <c r="N3" s="217"/>
      <c r="O3" s="217"/>
      <c r="P3" s="217"/>
      <c r="Q3" s="217"/>
      <c r="R3" s="217"/>
      <c r="S3" s="217"/>
    </row>
    <row r="4" spans="1:19" s="160" customFormat="1" ht="15" customHeight="1">
      <c r="A4" s="163"/>
      <c r="B4" s="176"/>
      <c r="C4" s="189" t="str">
        <f>IF(入力シート!D6="","",入力シート!D6)</f>
        <v/>
      </c>
      <c r="D4" s="199"/>
      <c r="E4" s="205"/>
      <c r="F4" s="209"/>
      <c r="G4" s="215" t="s">
        <v>490</v>
      </c>
      <c r="H4" s="215" t="s">
        <v>0</v>
      </c>
      <c r="I4" s="215" t="s">
        <v>287</v>
      </c>
      <c r="J4" s="217"/>
      <c r="K4" s="224"/>
      <c r="L4" s="217"/>
      <c r="M4" s="217"/>
      <c r="N4" s="217"/>
      <c r="O4" s="217"/>
      <c r="P4" s="217"/>
      <c r="Q4" s="217"/>
      <c r="R4" s="217"/>
      <c r="S4" s="217"/>
    </row>
    <row r="5" spans="1:19" s="160" customFormat="1" ht="15" customHeight="1">
      <c r="A5" s="164">
        <f>IF(入力シート!K11=1,5,IF(入力シート!K11=2,7,IF(入力シート!K11=3,10,"（　　　人槽）")))</f>
        <v>5</v>
      </c>
      <c r="B5" s="177"/>
      <c r="C5" s="190"/>
      <c r="D5" s="200"/>
      <c r="E5" s="206"/>
      <c r="F5" s="210"/>
      <c r="G5" s="216"/>
      <c r="H5" s="216"/>
      <c r="I5" s="216" t="s">
        <v>529</v>
      </c>
      <c r="J5" s="218"/>
      <c r="K5" s="225"/>
      <c r="L5" s="217"/>
      <c r="M5" s="217"/>
      <c r="N5" s="217"/>
      <c r="O5" s="217"/>
      <c r="P5" s="217"/>
      <c r="Q5" s="235" t="str">
        <f>IF(COUNTIF('提出書類リスト(裏)'!B11:B13,"☑")&gt;0,"表示１","非表示２")</f>
        <v>非表示２</v>
      </c>
      <c r="R5" s="217"/>
      <c r="S5" s="217"/>
    </row>
    <row r="6" spans="1:19" s="160" customFormat="1" ht="12" customHeight="1">
      <c r="A6" s="165"/>
      <c r="B6" s="165"/>
      <c r="C6" s="191"/>
      <c r="D6" s="191"/>
      <c r="E6" s="191"/>
      <c r="F6" s="191"/>
      <c r="G6" s="191"/>
      <c r="H6" s="172"/>
      <c r="I6" s="172"/>
      <c r="J6" s="191"/>
      <c r="K6" s="191"/>
      <c r="L6" s="214"/>
      <c r="M6" s="214"/>
      <c r="N6" s="214"/>
      <c r="O6" s="214"/>
      <c r="P6" s="214"/>
      <c r="Q6" s="214"/>
      <c r="R6" s="214"/>
      <c r="S6" s="214"/>
    </row>
    <row r="7" spans="1:19" s="160" customFormat="1" ht="15" customHeight="1">
      <c r="A7" s="166" t="s">
        <v>342</v>
      </c>
      <c r="B7" s="178"/>
      <c r="C7" s="178"/>
      <c r="D7" s="178"/>
      <c r="E7" s="178"/>
      <c r="F7" s="178"/>
      <c r="G7" s="178"/>
      <c r="H7" s="178"/>
      <c r="I7" s="178"/>
      <c r="J7" s="219"/>
      <c r="K7" s="226" t="s">
        <v>11</v>
      </c>
      <c r="L7" s="214"/>
      <c r="M7" s="214"/>
      <c r="N7" s="214"/>
      <c r="O7" s="214"/>
      <c r="P7" s="214"/>
      <c r="Q7" s="214"/>
      <c r="R7" s="214"/>
      <c r="S7" s="214"/>
    </row>
    <row r="8" spans="1:19" s="160" customFormat="1" ht="15" customHeight="1">
      <c r="A8" s="167" t="s">
        <v>334</v>
      </c>
      <c r="B8" s="179" t="s">
        <v>257</v>
      </c>
      <c r="C8" s="192" t="s">
        <v>340</v>
      </c>
      <c r="D8" s="196"/>
      <c r="E8" s="196"/>
      <c r="F8" s="196"/>
      <c r="G8" s="196"/>
      <c r="H8" s="196"/>
      <c r="I8" s="196"/>
      <c r="J8" s="220"/>
      <c r="K8" s="227"/>
      <c r="L8" s="217"/>
      <c r="M8" s="217"/>
      <c r="N8" s="217"/>
      <c r="O8" s="217"/>
      <c r="P8" s="217"/>
      <c r="Q8" s="217"/>
      <c r="R8" s="217"/>
      <c r="S8" s="217"/>
    </row>
    <row r="9" spans="1:19" s="160" customFormat="1" ht="15" customHeight="1">
      <c r="A9" s="167" t="s">
        <v>331</v>
      </c>
      <c r="B9" s="180"/>
      <c r="C9" s="192" t="s">
        <v>142</v>
      </c>
      <c r="D9" s="196"/>
      <c r="E9" s="196"/>
      <c r="F9" s="196"/>
      <c r="G9" s="196"/>
      <c r="H9" s="196"/>
      <c r="I9" s="196"/>
      <c r="J9" s="220"/>
      <c r="K9" s="227"/>
      <c r="L9" s="217"/>
      <c r="M9" s="217"/>
      <c r="N9" s="217"/>
      <c r="O9" s="217"/>
      <c r="P9" s="217"/>
      <c r="Q9" s="217"/>
      <c r="R9" s="217"/>
      <c r="S9" s="217"/>
    </row>
    <row r="10" spans="1:19" s="160" customFormat="1" ht="15" customHeight="1">
      <c r="A10" s="167" t="s">
        <v>330</v>
      </c>
      <c r="B10" s="180"/>
      <c r="C10" s="192" t="s">
        <v>547</v>
      </c>
      <c r="D10" s="196"/>
      <c r="E10" s="196"/>
      <c r="F10" s="196"/>
      <c r="G10" s="196"/>
      <c r="H10" s="196"/>
      <c r="I10" s="196"/>
      <c r="J10" s="220"/>
      <c r="K10" s="227"/>
      <c r="L10" s="217"/>
      <c r="M10" s="217"/>
      <c r="N10" s="217"/>
      <c r="O10" s="217"/>
      <c r="P10" s="217"/>
      <c r="Q10" s="217"/>
      <c r="R10" s="217"/>
      <c r="S10" s="217"/>
    </row>
    <row r="11" spans="1:19" s="160" customFormat="1" ht="15" customHeight="1">
      <c r="A11" s="167" t="s">
        <v>312</v>
      </c>
      <c r="B11" s="180"/>
      <c r="C11" s="192" t="s">
        <v>337</v>
      </c>
      <c r="D11" s="196"/>
      <c r="E11" s="196"/>
      <c r="F11" s="196"/>
      <c r="G11" s="196"/>
      <c r="H11" s="196"/>
      <c r="I11" s="196"/>
      <c r="J11" s="220"/>
      <c r="K11" s="227"/>
      <c r="L11" s="217"/>
      <c r="M11" s="217"/>
      <c r="N11" s="217"/>
      <c r="O11" s="217"/>
      <c r="P11" s="217"/>
      <c r="Q11" s="217"/>
      <c r="R11" s="217"/>
      <c r="S11" s="217"/>
    </row>
    <row r="12" spans="1:19" s="160" customFormat="1" ht="15" customHeight="1">
      <c r="A12" s="167" t="s">
        <v>254</v>
      </c>
      <c r="B12" s="180"/>
      <c r="C12" s="192" t="s">
        <v>568</v>
      </c>
      <c r="D12" s="196"/>
      <c r="E12" s="196"/>
      <c r="F12" s="196"/>
      <c r="G12" s="196"/>
      <c r="H12" s="196"/>
      <c r="I12" s="196"/>
      <c r="J12" s="220"/>
      <c r="K12" s="227"/>
      <c r="L12" s="217"/>
      <c r="M12" s="217"/>
      <c r="N12" s="217"/>
      <c r="O12" s="217"/>
      <c r="P12" s="217"/>
      <c r="Q12" s="217"/>
      <c r="R12" s="217"/>
      <c r="S12" s="217"/>
    </row>
    <row r="13" spans="1:19" s="160" customFormat="1" ht="15" customHeight="1">
      <c r="A13" s="167" t="s">
        <v>327</v>
      </c>
      <c r="B13" s="180"/>
      <c r="C13" s="192" t="s">
        <v>674</v>
      </c>
      <c r="D13" s="196"/>
      <c r="E13" s="196"/>
      <c r="F13" s="196"/>
      <c r="G13" s="196"/>
      <c r="H13" s="196"/>
      <c r="I13" s="196"/>
      <c r="J13" s="220"/>
      <c r="K13" s="227"/>
      <c r="L13" s="217"/>
      <c r="M13" s="217"/>
      <c r="N13" s="217"/>
      <c r="O13" s="217"/>
      <c r="P13" s="217"/>
      <c r="Q13" s="217"/>
      <c r="R13" s="217"/>
      <c r="S13" s="217"/>
    </row>
    <row r="14" spans="1:19" s="160" customFormat="1" ht="15" customHeight="1">
      <c r="A14" s="167" t="s">
        <v>299</v>
      </c>
      <c r="B14" s="180"/>
      <c r="C14" s="192" t="s">
        <v>333</v>
      </c>
      <c r="D14" s="196"/>
      <c r="E14" s="196"/>
      <c r="F14" s="196"/>
      <c r="G14" s="196"/>
      <c r="H14" s="196"/>
      <c r="I14" s="196"/>
      <c r="J14" s="220"/>
      <c r="K14" s="227"/>
      <c r="L14" s="217"/>
      <c r="M14" s="217"/>
      <c r="N14" s="217"/>
      <c r="O14" s="217"/>
      <c r="P14" s="217"/>
      <c r="Q14" s="217"/>
      <c r="R14" s="217"/>
      <c r="S14" s="217"/>
    </row>
    <row r="15" spans="1:19" s="160" customFormat="1" ht="15" customHeight="1">
      <c r="A15" s="167" t="s">
        <v>321</v>
      </c>
      <c r="B15" s="180"/>
      <c r="C15" s="192" t="s">
        <v>325</v>
      </c>
      <c r="D15" s="196"/>
      <c r="E15" s="196"/>
      <c r="F15" s="196"/>
      <c r="G15" s="196"/>
      <c r="H15" s="196"/>
      <c r="I15" s="196"/>
      <c r="J15" s="220"/>
      <c r="K15" s="227"/>
      <c r="L15" s="217"/>
      <c r="M15" s="217"/>
      <c r="N15" s="217"/>
      <c r="O15" s="217"/>
      <c r="P15" s="217"/>
      <c r="Q15" s="217"/>
      <c r="R15" s="217"/>
      <c r="S15" s="217"/>
    </row>
    <row r="16" spans="1:19" s="160" customFormat="1" ht="15" customHeight="1">
      <c r="A16" s="168" t="s">
        <v>44</v>
      </c>
      <c r="B16" s="180"/>
      <c r="C16" s="192" t="s">
        <v>335</v>
      </c>
      <c r="D16" s="196"/>
      <c r="E16" s="196"/>
      <c r="F16" s="196"/>
      <c r="G16" s="196"/>
      <c r="H16" s="196"/>
      <c r="I16" s="196"/>
      <c r="J16" s="220"/>
      <c r="K16" s="227"/>
      <c r="L16" s="217"/>
      <c r="M16" s="217"/>
      <c r="N16" s="217"/>
      <c r="O16" s="217"/>
      <c r="P16" s="217"/>
      <c r="Q16" s="217"/>
      <c r="R16" s="217"/>
      <c r="S16" s="217"/>
    </row>
    <row r="17" spans="1:19" s="160" customFormat="1" ht="15" customHeight="1">
      <c r="A17" s="168" t="s">
        <v>3</v>
      </c>
      <c r="B17" s="180"/>
      <c r="C17" s="192" t="s">
        <v>374</v>
      </c>
      <c r="D17" s="196"/>
      <c r="E17" s="196"/>
      <c r="F17" s="196"/>
      <c r="G17" s="196"/>
      <c r="H17" s="196"/>
      <c r="I17" s="196"/>
      <c r="J17" s="220"/>
      <c r="K17" s="227"/>
      <c r="L17" s="217"/>
      <c r="M17" s="217"/>
      <c r="N17" s="217"/>
      <c r="O17" s="217"/>
      <c r="P17" s="217"/>
      <c r="Q17" s="217"/>
      <c r="R17" s="217"/>
      <c r="S17" s="217"/>
    </row>
    <row r="18" spans="1:19" s="160" customFormat="1" ht="15" customHeight="1">
      <c r="A18" s="168" t="s">
        <v>15</v>
      </c>
      <c r="B18" s="180"/>
      <c r="C18" s="192" t="s">
        <v>301</v>
      </c>
      <c r="D18" s="196"/>
      <c r="E18" s="196"/>
      <c r="F18" s="196"/>
      <c r="G18" s="196"/>
      <c r="H18" s="196"/>
      <c r="I18" s="196"/>
      <c r="J18" s="220"/>
      <c r="K18" s="227"/>
      <c r="L18" s="217"/>
      <c r="M18" s="217"/>
      <c r="N18" s="217"/>
      <c r="O18" s="217"/>
      <c r="P18" s="217"/>
      <c r="Q18" s="217"/>
      <c r="R18" s="217"/>
      <c r="S18" s="217"/>
    </row>
    <row r="19" spans="1:19" s="160" customFormat="1" ht="15" customHeight="1">
      <c r="A19" s="168" t="s">
        <v>341</v>
      </c>
      <c r="B19" s="180"/>
      <c r="C19" s="192" t="s">
        <v>548</v>
      </c>
      <c r="D19" s="196"/>
      <c r="E19" s="196"/>
      <c r="F19" s="196"/>
      <c r="G19" s="196"/>
      <c r="H19" s="196"/>
      <c r="I19" s="196"/>
      <c r="J19" s="220"/>
      <c r="K19" s="227"/>
      <c r="L19" s="217"/>
      <c r="M19" s="217"/>
      <c r="N19" s="217"/>
      <c r="O19" s="217"/>
      <c r="P19" s="217"/>
      <c r="Q19" s="217"/>
      <c r="R19" s="217"/>
      <c r="S19" s="217"/>
    </row>
    <row r="20" spans="1:19" s="160" customFormat="1" ht="15" customHeight="1">
      <c r="A20" s="168" t="s">
        <v>532</v>
      </c>
      <c r="B20" s="180"/>
      <c r="C20" s="192" t="s">
        <v>372</v>
      </c>
      <c r="D20" s="196"/>
      <c r="E20" s="196"/>
      <c r="F20" s="196"/>
      <c r="G20" s="196"/>
      <c r="H20" s="196"/>
      <c r="I20" s="196"/>
      <c r="J20" s="220"/>
      <c r="K20" s="228"/>
      <c r="L20" s="217"/>
      <c r="M20" s="217"/>
      <c r="N20" s="217"/>
      <c r="O20" s="217"/>
      <c r="P20" s="217"/>
      <c r="Q20" s="217"/>
      <c r="R20" s="217"/>
      <c r="S20" s="217"/>
    </row>
    <row r="21" spans="1:19" s="160" customFormat="1" ht="15" customHeight="1">
      <c r="A21" s="168" t="s">
        <v>551</v>
      </c>
      <c r="B21" s="180"/>
      <c r="C21" s="192" t="s">
        <v>496</v>
      </c>
      <c r="D21" s="196"/>
      <c r="E21" s="196"/>
      <c r="F21" s="196"/>
      <c r="G21" s="196"/>
      <c r="H21" s="196"/>
      <c r="I21" s="196"/>
      <c r="J21" s="220"/>
      <c r="K21" s="227"/>
      <c r="L21" s="217"/>
      <c r="M21" s="217"/>
      <c r="N21" s="217"/>
      <c r="O21" s="217"/>
      <c r="P21" s="217"/>
      <c r="Q21" s="217"/>
      <c r="R21" s="217"/>
      <c r="S21" s="217"/>
    </row>
    <row r="22" spans="1:19" s="160" customFormat="1" ht="15" customHeight="1">
      <c r="A22" s="168" t="s">
        <v>552</v>
      </c>
      <c r="B22" s="181"/>
      <c r="C22" s="192" t="s">
        <v>575</v>
      </c>
      <c r="D22" s="196"/>
      <c r="E22" s="196"/>
      <c r="F22" s="196"/>
      <c r="G22" s="196"/>
      <c r="H22" s="196"/>
      <c r="I22" s="196"/>
      <c r="J22" s="220"/>
      <c r="K22" s="227"/>
      <c r="L22" s="217"/>
      <c r="M22" s="217"/>
      <c r="N22" s="217"/>
      <c r="O22" s="217"/>
      <c r="P22" s="217"/>
      <c r="Q22" s="217"/>
      <c r="R22" s="217"/>
      <c r="S22" s="217"/>
    </row>
    <row r="23" spans="1:19" s="160" customFormat="1" ht="15" customHeight="1">
      <c r="A23" s="168" t="s">
        <v>389</v>
      </c>
      <c r="B23" s="179" t="s">
        <v>385</v>
      </c>
      <c r="C23" s="192" t="s">
        <v>485</v>
      </c>
      <c r="D23" s="196"/>
      <c r="E23" s="196"/>
      <c r="F23" s="196"/>
      <c r="G23" s="196"/>
      <c r="H23" s="196"/>
      <c r="I23" s="196"/>
      <c r="J23" s="220"/>
      <c r="K23" s="227"/>
      <c r="L23" s="217"/>
      <c r="M23" s="217"/>
      <c r="N23" s="217"/>
      <c r="O23" s="217"/>
      <c r="P23" s="217"/>
      <c r="Q23" s="217"/>
      <c r="R23" s="217"/>
      <c r="S23" s="217"/>
    </row>
    <row r="24" spans="1:19" s="160" customFormat="1" ht="15" customHeight="1">
      <c r="A24" s="168" t="s">
        <v>579</v>
      </c>
      <c r="B24" s="182"/>
      <c r="C24" s="193" t="s">
        <v>576</v>
      </c>
      <c r="D24" s="201"/>
      <c r="E24" s="201"/>
      <c r="F24" s="201"/>
      <c r="G24" s="201"/>
      <c r="H24" s="201"/>
      <c r="I24" s="201"/>
      <c r="J24" s="221"/>
      <c r="K24" s="229"/>
      <c r="L24" s="217"/>
      <c r="M24" s="217"/>
      <c r="N24" s="217"/>
      <c r="O24" s="217"/>
      <c r="P24" s="217"/>
      <c r="Q24" s="217"/>
      <c r="R24" s="217"/>
      <c r="S24" s="217"/>
    </row>
    <row r="25" spans="1:19" s="160" customFormat="1" ht="15" customHeight="1">
      <c r="A25" s="169"/>
      <c r="B25" s="183"/>
      <c r="C25" s="194"/>
      <c r="D25" s="194"/>
      <c r="E25" s="194"/>
      <c r="F25" s="194"/>
      <c r="G25" s="194"/>
      <c r="H25" s="194"/>
      <c r="I25" s="194"/>
      <c r="J25" s="194"/>
      <c r="K25" s="191"/>
      <c r="L25" s="217"/>
      <c r="M25" s="217"/>
      <c r="N25" s="217"/>
      <c r="O25" s="217"/>
      <c r="P25" s="217"/>
      <c r="Q25" s="217"/>
      <c r="R25" s="217"/>
      <c r="S25" s="217"/>
    </row>
    <row r="26" spans="1:19" s="160" customFormat="1" ht="12" customHeight="1">
      <c r="A26" s="170" t="s">
        <v>221</v>
      </c>
      <c r="B26" s="184"/>
      <c r="C26" s="184"/>
      <c r="D26" s="184"/>
      <c r="E26" s="184"/>
      <c r="F26" s="184"/>
      <c r="G26" s="184"/>
      <c r="H26" s="184"/>
      <c r="I26" s="184"/>
      <c r="J26" s="184"/>
      <c r="K26" s="226" t="s">
        <v>11</v>
      </c>
      <c r="L26" s="214"/>
      <c r="M26" s="214"/>
      <c r="N26" s="214"/>
      <c r="O26" s="214"/>
      <c r="P26" s="214"/>
      <c r="Q26" s="214"/>
      <c r="R26" s="214"/>
      <c r="S26" s="214"/>
    </row>
    <row r="27" spans="1:19" s="160" customFormat="1" ht="15" customHeight="1">
      <c r="A27" s="167" t="s">
        <v>334</v>
      </c>
      <c r="B27" s="179" t="s">
        <v>257</v>
      </c>
      <c r="C27" s="192" t="s">
        <v>550</v>
      </c>
      <c r="D27" s="196"/>
      <c r="E27" s="196"/>
      <c r="F27" s="196"/>
      <c r="G27" s="196"/>
      <c r="H27" s="196"/>
      <c r="I27" s="196"/>
      <c r="J27" s="220"/>
      <c r="K27" s="227"/>
      <c r="L27" s="214"/>
      <c r="M27" s="214"/>
      <c r="N27" s="214"/>
      <c r="O27" s="214"/>
      <c r="P27" s="214"/>
      <c r="Q27" s="214"/>
      <c r="R27" s="214"/>
      <c r="S27" s="214"/>
    </row>
    <row r="28" spans="1:19" s="160" customFormat="1" ht="15" customHeight="1">
      <c r="A28" s="171" t="s">
        <v>331</v>
      </c>
      <c r="B28" s="182"/>
      <c r="C28" s="193" t="s">
        <v>250</v>
      </c>
      <c r="D28" s="201"/>
      <c r="E28" s="201"/>
      <c r="F28" s="201"/>
      <c r="G28" s="201"/>
      <c r="H28" s="201"/>
      <c r="I28" s="201"/>
      <c r="J28" s="221"/>
      <c r="K28" s="229"/>
      <c r="L28" s="217"/>
      <c r="M28" s="217"/>
      <c r="N28" s="217"/>
      <c r="O28" s="217"/>
      <c r="P28" s="217"/>
      <c r="Q28" s="217"/>
      <c r="R28" s="217"/>
      <c r="S28" s="217"/>
    </row>
    <row r="29" spans="1:19" s="160" customFormat="1" ht="15" customHeight="1">
      <c r="A29" s="172"/>
      <c r="B29" s="172"/>
      <c r="C29" s="172"/>
      <c r="D29" s="172"/>
      <c r="E29" s="172"/>
      <c r="F29" s="172"/>
      <c r="G29" s="172"/>
      <c r="H29" s="172"/>
      <c r="I29" s="172"/>
      <c r="J29" s="172"/>
      <c r="K29" s="172"/>
      <c r="L29" s="217"/>
      <c r="M29" s="217"/>
      <c r="N29" s="217"/>
      <c r="O29" s="217"/>
      <c r="P29" s="217"/>
      <c r="Q29" s="217"/>
      <c r="R29" s="217"/>
      <c r="S29" s="217"/>
    </row>
    <row r="30" spans="1:19" s="160" customFormat="1" ht="12" customHeight="1">
      <c r="A30" s="170" t="s">
        <v>290</v>
      </c>
      <c r="B30" s="184"/>
      <c r="C30" s="184"/>
      <c r="D30" s="184"/>
      <c r="E30" s="184"/>
      <c r="F30" s="184"/>
      <c r="G30" s="184"/>
      <c r="H30" s="184"/>
      <c r="I30" s="184"/>
      <c r="J30" s="184"/>
      <c r="K30" s="226" t="s">
        <v>11</v>
      </c>
      <c r="L30" s="234"/>
      <c r="M30" s="234"/>
      <c r="N30" s="234"/>
      <c r="O30" s="234"/>
      <c r="P30" s="234"/>
      <c r="Q30" s="234"/>
      <c r="R30" s="234"/>
      <c r="S30" s="234"/>
    </row>
    <row r="31" spans="1:19" s="160" customFormat="1" ht="15" customHeight="1">
      <c r="A31" s="167" t="s">
        <v>334</v>
      </c>
      <c r="B31" s="179" t="s">
        <v>384</v>
      </c>
      <c r="C31" s="192" t="s">
        <v>93</v>
      </c>
      <c r="D31" s="196"/>
      <c r="E31" s="196"/>
      <c r="F31" s="196"/>
      <c r="G31" s="196"/>
      <c r="H31" s="196"/>
      <c r="I31" s="196"/>
      <c r="J31" s="220"/>
      <c r="K31" s="227"/>
      <c r="L31" s="214"/>
      <c r="M31" s="214"/>
      <c r="N31" s="214"/>
      <c r="O31" s="214"/>
      <c r="P31" s="214"/>
      <c r="Q31" s="214"/>
      <c r="R31" s="214"/>
      <c r="S31" s="214"/>
    </row>
    <row r="32" spans="1:19" s="160" customFormat="1" ht="15" customHeight="1">
      <c r="A32" s="167" t="s">
        <v>331</v>
      </c>
      <c r="B32" s="180"/>
      <c r="C32" s="192" t="s">
        <v>228</v>
      </c>
      <c r="D32" s="196"/>
      <c r="E32" s="196"/>
      <c r="F32" s="196"/>
      <c r="G32" s="196"/>
      <c r="H32" s="196"/>
      <c r="I32" s="196"/>
      <c r="J32" s="220"/>
      <c r="K32" s="227"/>
      <c r="L32" s="217"/>
      <c r="M32" s="217"/>
      <c r="N32" s="217"/>
      <c r="O32" s="217"/>
      <c r="P32" s="217"/>
      <c r="Q32" s="217"/>
      <c r="R32" s="217"/>
      <c r="S32" s="217"/>
    </row>
    <row r="33" spans="1:19" s="160" customFormat="1" ht="15" customHeight="1">
      <c r="A33" s="167" t="s">
        <v>330</v>
      </c>
      <c r="B33" s="180"/>
      <c r="C33" s="192" t="s">
        <v>381</v>
      </c>
      <c r="D33" s="196"/>
      <c r="E33" s="196"/>
      <c r="F33" s="196"/>
      <c r="G33" s="196"/>
      <c r="H33" s="196"/>
      <c r="I33" s="196"/>
      <c r="J33" s="220"/>
      <c r="K33" s="227"/>
      <c r="L33" s="217"/>
      <c r="M33" s="217"/>
      <c r="N33" s="217"/>
      <c r="O33" s="217"/>
      <c r="P33" s="217"/>
      <c r="Q33" s="217"/>
      <c r="R33" s="217"/>
      <c r="S33" s="217"/>
    </row>
    <row r="34" spans="1:19" s="160" customFormat="1" ht="15" customHeight="1">
      <c r="A34" s="167" t="s">
        <v>312</v>
      </c>
      <c r="B34" s="180"/>
      <c r="C34" s="192" t="s">
        <v>377</v>
      </c>
      <c r="D34" s="196"/>
      <c r="E34" s="196"/>
      <c r="F34" s="196"/>
      <c r="G34" s="196"/>
      <c r="H34" s="196"/>
      <c r="I34" s="196"/>
      <c r="J34" s="220"/>
      <c r="K34" s="227"/>
      <c r="L34" s="217"/>
      <c r="M34" s="217"/>
      <c r="N34" s="217"/>
      <c r="O34" s="217"/>
      <c r="P34" s="217"/>
      <c r="Q34" s="217"/>
      <c r="R34" s="217"/>
      <c r="S34" s="217"/>
    </row>
    <row r="35" spans="1:19" s="160" customFormat="1" ht="15" customHeight="1">
      <c r="A35" s="167" t="s">
        <v>254</v>
      </c>
      <c r="B35" s="180"/>
      <c r="C35" s="192" t="s">
        <v>295</v>
      </c>
      <c r="D35" s="196"/>
      <c r="E35" s="196"/>
      <c r="F35" s="196"/>
      <c r="G35" s="196"/>
      <c r="H35" s="196"/>
      <c r="I35" s="196"/>
      <c r="J35" s="220"/>
      <c r="K35" s="227"/>
      <c r="L35" s="217"/>
      <c r="M35" s="217"/>
      <c r="N35" s="217"/>
      <c r="O35" s="217"/>
      <c r="P35" s="217"/>
      <c r="Q35" s="217"/>
      <c r="R35" s="217"/>
      <c r="S35" s="217"/>
    </row>
    <row r="36" spans="1:19" s="160" customFormat="1" ht="15" customHeight="1">
      <c r="A36" s="167" t="s">
        <v>327</v>
      </c>
      <c r="B36" s="180"/>
      <c r="C36" s="192" t="s">
        <v>324</v>
      </c>
      <c r="D36" s="196"/>
      <c r="E36" s="196"/>
      <c r="F36" s="196"/>
      <c r="G36" s="196"/>
      <c r="H36" s="196"/>
      <c r="I36" s="196"/>
      <c r="J36" s="220"/>
      <c r="K36" s="227"/>
      <c r="L36" s="217"/>
      <c r="M36" s="217"/>
      <c r="N36" s="217"/>
      <c r="O36" s="217"/>
      <c r="P36" s="217"/>
      <c r="Q36" s="217"/>
      <c r="R36" s="217"/>
      <c r="S36" s="217"/>
    </row>
    <row r="37" spans="1:19" s="160" customFormat="1" ht="15" customHeight="1">
      <c r="A37" s="167" t="s">
        <v>299</v>
      </c>
      <c r="B37" s="180"/>
      <c r="C37" s="192" t="s">
        <v>565</v>
      </c>
      <c r="D37" s="196"/>
      <c r="E37" s="196"/>
      <c r="F37" s="196"/>
      <c r="G37" s="196"/>
      <c r="H37" s="196"/>
      <c r="I37" s="196"/>
      <c r="J37" s="220"/>
      <c r="K37" s="227"/>
      <c r="L37" s="217"/>
      <c r="M37" s="217"/>
      <c r="N37" s="217"/>
      <c r="O37" s="217"/>
      <c r="P37" s="217"/>
      <c r="Q37" s="217"/>
      <c r="R37" s="217"/>
      <c r="S37" s="217"/>
    </row>
    <row r="38" spans="1:19" s="160" customFormat="1" ht="15" customHeight="1">
      <c r="A38" s="167" t="s">
        <v>321</v>
      </c>
      <c r="B38" s="180"/>
      <c r="C38" s="192" t="s">
        <v>360</v>
      </c>
      <c r="D38" s="196"/>
      <c r="E38" s="196"/>
      <c r="F38" s="196"/>
      <c r="G38" s="196"/>
      <c r="H38" s="196"/>
      <c r="I38" s="196"/>
      <c r="J38" s="220"/>
      <c r="K38" s="227"/>
      <c r="L38" s="217"/>
      <c r="M38" s="217"/>
      <c r="N38" s="217"/>
      <c r="O38" s="217"/>
      <c r="P38" s="217"/>
      <c r="Q38" s="217"/>
      <c r="R38" s="217"/>
      <c r="S38" s="217"/>
    </row>
    <row r="39" spans="1:19" s="160" customFormat="1" ht="15" customHeight="1">
      <c r="A39" s="167" t="s">
        <v>44</v>
      </c>
      <c r="B39" s="180"/>
      <c r="C39" s="192" t="s">
        <v>378</v>
      </c>
      <c r="D39" s="196"/>
      <c r="E39" s="196"/>
      <c r="F39" s="196"/>
      <c r="G39" s="196"/>
      <c r="H39" s="196"/>
      <c r="I39" s="196"/>
      <c r="J39" s="220"/>
      <c r="K39" s="228"/>
      <c r="L39" s="217"/>
      <c r="M39" s="217"/>
      <c r="N39" s="217"/>
      <c r="O39" s="217"/>
      <c r="P39" s="217"/>
      <c r="Q39" s="217"/>
      <c r="R39" s="217"/>
      <c r="S39" s="217"/>
    </row>
    <row r="40" spans="1:19" s="160" customFormat="1" ht="15" customHeight="1">
      <c r="A40" s="168" t="s">
        <v>3</v>
      </c>
      <c r="B40" s="180"/>
      <c r="C40" s="192" t="s">
        <v>666</v>
      </c>
      <c r="D40" s="196"/>
      <c r="E40" s="196"/>
      <c r="F40" s="196"/>
      <c r="G40" s="196"/>
      <c r="H40" s="196"/>
      <c r="I40" s="196"/>
      <c r="J40" s="220"/>
      <c r="K40" s="228"/>
      <c r="L40" s="217"/>
      <c r="M40" s="217"/>
      <c r="N40" s="217"/>
      <c r="O40" s="217"/>
      <c r="P40" s="217"/>
      <c r="Q40" s="217"/>
      <c r="R40" s="217"/>
      <c r="S40" s="217"/>
    </row>
    <row r="41" spans="1:19" s="160" customFormat="1" ht="15" customHeight="1">
      <c r="A41" s="168" t="s">
        <v>15</v>
      </c>
      <c r="B41" s="180"/>
      <c r="C41" s="192" t="s">
        <v>170</v>
      </c>
      <c r="D41" s="196"/>
      <c r="E41" s="196"/>
      <c r="F41" s="196"/>
      <c r="G41" s="196"/>
      <c r="H41" s="196"/>
      <c r="I41" s="196"/>
      <c r="J41" s="220"/>
      <c r="K41" s="228"/>
      <c r="L41" s="217"/>
      <c r="M41" s="217"/>
      <c r="N41" s="217"/>
      <c r="O41" s="217"/>
      <c r="P41" s="217"/>
      <c r="Q41" s="217"/>
      <c r="R41" s="217"/>
      <c r="S41" s="217"/>
    </row>
    <row r="42" spans="1:19" s="160" customFormat="1" ht="15" customHeight="1">
      <c r="A42" s="168" t="s">
        <v>341</v>
      </c>
      <c r="B42" s="180"/>
      <c r="C42" s="195" t="s">
        <v>283</v>
      </c>
      <c r="D42" s="196" t="s">
        <v>675</v>
      </c>
      <c r="E42" s="207"/>
      <c r="F42" s="207"/>
      <c r="G42" s="207"/>
      <c r="H42" s="207"/>
      <c r="I42" s="207"/>
      <c r="J42" s="222"/>
      <c r="K42" s="228"/>
      <c r="L42" s="217"/>
      <c r="M42" s="217"/>
      <c r="N42" s="217"/>
      <c r="O42" s="217"/>
      <c r="P42" s="217"/>
      <c r="Q42" s="217"/>
      <c r="R42" s="217"/>
      <c r="S42" s="217"/>
    </row>
    <row r="43" spans="1:19" s="160" customFormat="1" ht="15" customHeight="1">
      <c r="A43" s="168" t="s">
        <v>532</v>
      </c>
      <c r="B43" s="180"/>
      <c r="C43" s="192" t="s">
        <v>18</v>
      </c>
      <c r="D43" s="196"/>
      <c r="E43" s="196"/>
      <c r="F43" s="196"/>
      <c r="G43" s="196"/>
      <c r="H43" s="196"/>
      <c r="I43" s="196"/>
      <c r="J43" s="220"/>
      <c r="K43" s="227"/>
      <c r="L43" s="217"/>
      <c r="M43" s="217"/>
      <c r="N43" s="217"/>
      <c r="O43" s="217"/>
      <c r="P43" s="217"/>
      <c r="Q43" s="217"/>
      <c r="R43" s="217"/>
      <c r="S43" s="217"/>
    </row>
    <row r="44" spans="1:19" s="160" customFormat="1" ht="15" customHeight="1">
      <c r="A44" s="168" t="s">
        <v>551</v>
      </c>
      <c r="B44" s="180"/>
      <c r="C44" s="196" t="s">
        <v>258</v>
      </c>
      <c r="D44" s="196"/>
      <c r="E44" s="196"/>
      <c r="F44" s="196"/>
      <c r="G44" s="196"/>
      <c r="H44" s="196"/>
      <c r="I44" s="196"/>
      <c r="J44" s="220"/>
      <c r="K44" s="227"/>
      <c r="L44" s="217"/>
      <c r="M44" s="217"/>
      <c r="N44" s="217"/>
      <c r="O44" s="217"/>
      <c r="P44" s="217"/>
      <c r="Q44" s="217"/>
      <c r="R44" s="217"/>
      <c r="S44" s="217"/>
    </row>
    <row r="45" spans="1:19" s="160" customFormat="1" ht="15" customHeight="1">
      <c r="A45" s="168" t="s">
        <v>552</v>
      </c>
      <c r="B45" s="185" t="s">
        <v>284</v>
      </c>
      <c r="C45" s="196" t="s">
        <v>283</v>
      </c>
      <c r="D45" s="196" t="s">
        <v>676</v>
      </c>
      <c r="E45" s="196"/>
      <c r="F45" s="196"/>
      <c r="G45" s="196"/>
      <c r="H45" s="196"/>
      <c r="I45" s="196"/>
      <c r="J45" s="220"/>
      <c r="K45" s="227"/>
      <c r="L45" s="217"/>
      <c r="M45" s="217"/>
      <c r="N45" s="217"/>
      <c r="O45" s="217"/>
      <c r="P45" s="217"/>
      <c r="Q45" s="217"/>
      <c r="R45" s="217"/>
      <c r="S45" s="217"/>
    </row>
    <row r="46" spans="1:19" s="160" customFormat="1" ht="15" customHeight="1">
      <c r="A46" s="168" t="s">
        <v>389</v>
      </c>
      <c r="B46" s="186"/>
      <c r="C46" s="192" t="s">
        <v>283</v>
      </c>
      <c r="D46" s="196" t="s">
        <v>650</v>
      </c>
      <c r="E46" s="196"/>
      <c r="F46" s="196"/>
      <c r="G46" s="196"/>
      <c r="H46" s="196"/>
      <c r="I46" s="196"/>
      <c r="J46" s="220"/>
      <c r="K46" s="227"/>
      <c r="L46" s="217"/>
      <c r="M46" s="217"/>
      <c r="N46" s="217"/>
      <c r="O46" s="217"/>
      <c r="P46" s="217"/>
      <c r="Q46" s="217"/>
      <c r="R46" s="217"/>
      <c r="S46" s="217"/>
    </row>
    <row r="47" spans="1:19" s="160" customFormat="1" ht="15" customHeight="1">
      <c r="A47" s="168" t="s">
        <v>579</v>
      </c>
      <c r="B47" s="187"/>
      <c r="C47" s="192" t="s">
        <v>283</v>
      </c>
      <c r="D47" s="196" t="s">
        <v>677</v>
      </c>
      <c r="E47" s="196"/>
      <c r="F47" s="196"/>
      <c r="G47" s="196"/>
      <c r="H47" s="196"/>
      <c r="I47" s="196"/>
      <c r="J47" s="220"/>
      <c r="K47" s="227"/>
      <c r="L47" s="217"/>
      <c r="M47" s="217"/>
      <c r="N47" s="217"/>
      <c r="O47" s="217"/>
      <c r="P47" s="217"/>
      <c r="Q47" s="217"/>
      <c r="R47" s="217"/>
      <c r="S47" s="217"/>
    </row>
    <row r="48" spans="1:19" s="160" customFormat="1" ht="15" customHeight="1">
      <c r="A48" s="168" t="s">
        <v>475</v>
      </c>
      <c r="B48" s="187"/>
      <c r="C48" s="192" t="s">
        <v>679</v>
      </c>
      <c r="D48" s="196"/>
      <c r="E48" s="196"/>
      <c r="F48" s="196"/>
      <c r="G48" s="196"/>
      <c r="H48" s="196"/>
      <c r="I48" s="196"/>
      <c r="J48" s="220"/>
      <c r="K48" s="230"/>
      <c r="L48" s="217"/>
      <c r="M48" s="217"/>
      <c r="N48" s="217"/>
      <c r="O48" s="217"/>
      <c r="P48" s="217"/>
      <c r="Q48" s="217"/>
      <c r="R48" s="217"/>
      <c r="S48" s="217"/>
    </row>
    <row r="49" spans="1:19" s="160" customFormat="1" ht="15" customHeight="1">
      <c r="A49" s="173" t="s">
        <v>678</v>
      </c>
      <c r="B49" s="188"/>
      <c r="C49" s="193" t="s">
        <v>580</v>
      </c>
      <c r="D49" s="201"/>
      <c r="E49" s="201"/>
      <c r="F49" s="201"/>
      <c r="G49" s="201"/>
      <c r="H49" s="201"/>
      <c r="I49" s="201"/>
      <c r="J49" s="221"/>
      <c r="K49" s="229"/>
      <c r="L49" s="217"/>
      <c r="M49" s="217"/>
      <c r="N49" s="217"/>
      <c r="O49" s="217"/>
      <c r="P49" s="217"/>
      <c r="Q49" s="217"/>
      <c r="R49" s="217"/>
      <c r="S49" s="217"/>
    </row>
    <row r="50" spans="1:19" s="160" customFormat="1" ht="15" customHeight="1">
      <c r="A50" s="174"/>
      <c r="B50" s="174"/>
      <c r="L50" s="217"/>
      <c r="M50" s="217"/>
      <c r="N50" s="217"/>
      <c r="O50" s="217"/>
      <c r="P50" s="217"/>
      <c r="Q50" s="217"/>
      <c r="R50" s="217"/>
      <c r="S50" s="217"/>
    </row>
    <row r="51" spans="1:19" s="160" customFormat="1" ht="12" customHeight="1">
      <c r="A51" s="175" t="s">
        <v>398</v>
      </c>
      <c r="B51" s="175"/>
      <c r="C51" s="175"/>
      <c r="D51" s="202" t="s">
        <v>319</v>
      </c>
      <c r="E51" s="202"/>
      <c r="F51" s="211" t="str">
        <f>IF(入力シート!D34="","",入力シート!D34)</f>
        <v/>
      </c>
      <c r="G51" s="211"/>
      <c r="H51" s="211"/>
      <c r="I51" s="211"/>
      <c r="J51" s="211"/>
    </row>
    <row r="52" spans="1:19" s="160" customFormat="1" ht="23.1" customHeight="1">
      <c r="A52" s="174"/>
      <c r="B52" s="174"/>
      <c r="D52" s="203" t="s">
        <v>452</v>
      </c>
      <c r="E52" s="203"/>
      <c r="F52" s="212"/>
      <c r="G52" s="212"/>
      <c r="H52" s="212"/>
      <c r="I52" s="212"/>
      <c r="J52" s="212"/>
    </row>
    <row r="53" spans="1:19" s="160" customFormat="1" ht="23.1" customHeight="1">
      <c r="A53" s="174"/>
      <c r="B53" s="174"/>
      <c r="D53" s="203" t="s">
        <v>549</v>
      </c>
      <c r="E53" s="203"/>
      <c r="F53" s="212"/>
      <c r="G53" s="212"/>
      <c r="H53" s="212"/>
      <c r="I53" s="212"/>
      <c r="J53" s="212"/>
      <c r="K53" s="231"/>
    </row>
    <row r="54" spans="1:19" s="160" customFormat="1" ht="23.1" customHeight="1">
      <c r="A54" s="174"/>
      <c r="B54" s="174"/>
      <c r="D54" s="203" t="s">
        <v>683</v>
      </c>
      <c r="E54" s="203"/>
      <c r="F54" s="212"/>
      <c r="G54" s="212"/>
      <c r="H54" s="212"/>
      <c r="I54" s="212"/>
      <c r="J54" s="212"/>
      <c r="K54" s="232" t="s">
        <v>696</v>
      </c>
      <c r="L54" s="231"/>
      <c r="M54" s="231"/>
      <c r="N54" s="231"/>
      <c r="O54" s="231"/>
      <c r="P54" s="231"/>
      <c r="Q54" s="231"/>
      <c r="R54" s="231"/>
      <c r="S54" s="231"/>
    </row>
    <row r="55" spans="1:19" s="160" customFormat="1" ht="23.1" customHeight="1">
      <c r="A55" s="158"/>
      <c r="B55" s="158"/>
      <c r="C55" s="197"/>
      <c r="D55" s="197"/>
      <c r="E55" s="208"/>
      <c r="F55" s="213"/>
      <c r="G55" s="213"/>
      <c r="H55" s="213"/>
      <c r="I55" s="213"/>
      <c r="J55" s="197"/>
      <c r="K55" s="231"/>
      <c r="L55" s="231"/>
      <c r="M55" s="231"/>
      <c r="N55" s="231"/>
      <c r="O55" s="231"/>
      <c r="P55" s="231"/>
      <c r="Q55" s="231"/>
      <c r="R55" s="231"/>
      <c r="S55" s="231"/>
    </row>
    <row r="56" spans="1:19" ht="15" customHeight="1">
      <c r="L56" s="231"/>
      <c r="M56" s="231"/>
      <c r="N56" s="231"/>
      <c r="O56" s="231"/>
      <c r="P56" s="231"/>
      <c r="Q56" s="231"/>
      <c r="R56" s="231"/>
      <c r="S56" s="231"/>
    </row>
    <row r="57" spans="1:19">
      <c r="A57" s="159" t="s">
        <v>421</v>
      </c>
      <c r="B57" s="159"/>
    </row>
  </sheetData>
  <mergeCells count="57">
    <mergeCell ref="A1:J1"/>
    <mergeCell ref="D3:E3"/>
    <mergeCell ref="A5:B5"/>
    <mergeCell ref="A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A26:J26"/>
    <mergeCell ref="C27:J27"/>
    <mergeCell ref="C28:J28"/>
    <mergeCell ref="A30:J30"/>
    <mergeCell ref="C31:J31"/>
    <mergeCell ref="C32:J32"/>
    <mergeCell ref="C33:J33"/>
    <mergeCell ref="C34:J34"/>
    <mergeCell ref="C35:J35"/>
    <mergeCell ref="C36:J36"/>
    <mergeCell ref="C37:J37"/>
    <mergeCell ref="C38:J38"/>
    <mergeCell ref="C39:J39"/>
    <mergeCell ref="C40:J40"/>
    <mergeCell ref="C41:J41"/>
    <mergeCell ref="C43:J43"/>
    <mergeCell ref="C48:J48"/>
    <mergeCell ref="C49:J49"/>
    <mergeCell ref="A51:C51"/>
    <mergeCell ref="D51:E51"/>
    <mergeCell ref="F51:J51"/>
    <mergeCell ref="D52:E52"/>
    <mergeCell ref="F52:J52"/>
    <mergeCell ref="D53:E53"/>
    <mergeCell ref="F53:J53"/>
    <mergeCell ref="D54:E54"/>
    <mergeCell ref="F54:J54"/>
    <mergeCell ref="A3:B4"/>
    <mergeCell ref="C4:E5"/>
    <mergeCell ref="G4:G5"/>
    <mergeCell ref="H4:H5"/>
    <mergeCell ref="B23:B24"/>
    <mergeCell ref="B27:B28"/>
    <mergeCell ref="B45:B49"/>
    <mergeCell ref="B8:B22"/>
    <mergeCell ref="B31:B44"/>
  </mergeCells>
  <phoneticPr fontId="3"/>
  <printOptions horizontalCentered="1" verticalCentered="1"/>
  <pageMargins left="0.78740157480314965" right="0.39370078740157483" top="0.39370078740157483" bottom="0.39370078740157483" header="0.31496062992125984" footer="0.51181102362204722"/>
  <pageSetup paperSize="9" scale="95"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9">
    <tabColor rgb="FF92D050"/>
    <pageSetUpPr fitToPage="1"/>
  </sheetPr>
  <dimension ref="A1:J25"/>
  <sheetViews>
    <sheetView view="pageBreakPreview" zoomScaleSheetLayoutView="100" workbookViewId="0">
      <selection sqref="A1:D1"/>
    </sheetView>
  </sheetViews>
  <sheetFormatPr defaultRowHeight="20.100000000000001" customHeight="1"/>
  <cols>
    <col min="1" max="6" width="10" style="14" customWidth="1"/>
    <col min="7" max="7" width="5.875" style="14" customWidth="1"/>
    <col min="8" max="8" width="16.5" style="14" customWidth="1"/>
    <col min="9" max="16384" width="9" style="14" customWidth="1"/>
  </cols>
  <sheetData>
    <row r="1" spans="1:10" ht="24">
      <c r="A1" s="236" t="s">
        <v>95</v>
      </c>
      <c r="B1" s="236"/>
      <c r="C1" s="236"/>
      <c r="D1" s="236"/>
      <c r="E1" s="267" t="s">
        <v>574</v>
      </c>
      <c r="F1" s="267"/>
      <c r="G1" s="267"/>
      <c r="H1" s="267"/>
    </row>
    <row r="2" spans="1:10" ht="9.9499999999999993" customHeight="1">
      <c r="A2" s="238"/>
      <c r="B2" s="238"/>
      <c r="C2" s="238"/>
      <c r="D2" s="238"/>
      <c r="E2" s="238"/>
      <c r="F2" s="238"/>
      <c r="G2" s="238"/>
      <c r="H2" s="238"/>
    </row>
    <row r="3" spans="1:10" ht="20.100000000000001" customHeight="1">
      <c r="A3" s="237" t="s">
        <v>415</v>
      </c>
      <c r="B3" s="237" t="s">
        <v>573</v>
      </c>
      <c r="C3" s="237" t="s">
        <v>178</v>
      </c>
      <c r="D3" s="237"/>
      <c r="E3" s="237"/>
      <c r="F3" s="237"/>
      <c r="G3" s="237"/>
      <c r="H3" s="237"/>
    </row>
    <row r="4" spans="1:10" ht="20.100000000000001" customHeight="1">
      <c r="A4" s="237" t="s">
        <v>399</v>
      </c>
      <c r="B4" s="244" t="str">
        <f>IF(入力シート!L11=1,"☑","□")</f>
        <v>□</v>
      </c>
      <c r="C4" s="252" t="s">
        <v>113</v>
      </c>
      <c r="D4" s="261"/>
      <c r="E4" s="261"/>
      <c r="F4" s="261"/>
      <c r="G4" s="261"/>
      <c r="H4" s="268"/>
      <c r="J4" s="110" t="s">
        <v>336</v>
      </c>
    </row>
    <row r="5" spans="1:10" ht="20.100000000000001" customHeight="1">
      <c r="A5" s="237"/>
      <c r="B5" s="245" t="str">
        <f>IF(入力シート!L11=2,"☑","□")</f>
        <v>□</v>
      </c>
      <c r="C5" s="253" t="s">
        <v>159</v>
      </c>
      <c r="D5" s="262"/>
      <c r="E5" s="262"/>
      <c r="F5" s="262"/>
      <c r="G5" s="262"/>
      <c r="H5" s="269"/>
      <c r="J5" s="110" t="s">
        <v>370</v>
      </c>
    </row>
    <row r="6" spans="1:10" ht="20.100000000000001" customHeight="1">
      <c r="A6" s="237"/>
      <c r="B6" s="245" t="str">
        <f>IF(入力シート!L11=3,"☑","□")</f>
        <v>□</v>
      </c>
      <c r="C6" s="253" t="s">
        <v>570</v>
      </c>
      <c r="D6" s="262"/>
      <c r="E6" s="262"/>
      <c r="F6" s="262"/>
      <c r="G6" s="262"/>
      <c r="H6" s="269"/>
    </row>
    <row r="7" spans="1:10" ht="20.100000000000001" customHeight="1">
      <c r="A7" s="237"/>
      <c r="B7" s="245" t="str">
        <f>IF(入力シート!L11=4,"☑","□")</f>
        <v>□</v>
      </c>
      <c r="C7" s="253" t="s">
        <v>380</v>
      </c>
      <c r="D7" s="262"/>
      <c r="E7" s="262"/>
      <c r="F7" s="262"/>
      <c r="G7" s="262"/>
      <c r="H7" s="269"/>
    </row>
    <row r="8" spans="1:10" ht="20.100000000000001" customHeight="1">
      <c r="A8" s="237"/>
      <c r="B8" s="245" t="str">
        <f>IF(入力シート!L11=5,"☑","□")</f>
        <v>□</v>
      </c>
      <c r="C8" s="253" t="s">
        <v>571</v>
      </c>
      <c r="D8" s="262"/>
      <c r="E8" s="262"/>
      <c r="F8" s="262"/>
      <c r="G8" s="262"/>
      <c r="H8" s="269"/>
    </row>
    <row r="9" spans="1:10" ht="20.100000000000001" customHeight="1">
      <c r="A9" s="237"/>
      <c r="B9" s="245" t="str">
        <f>IF(入力シート!L11=6,"☑","□")</f>
        <v>□</v>
      </c>
      <c r="C9" s="253" t="s">
        <v>100</v>
      </c>
      <c r="D9" s="262"/>
      <c r="E9" s="262"/>
      <c r="F9" s="262"/>
      <c r="G9" s="262"/>
      <c r="H9" s="269"/>
    </row>
    <row r="10" spans="1:10" ht="20.100000000000001" customHeight="1">
      <c r="A10" s="239"/>
      <c r="B10" s="246" t="str">
        <f>IF(入力シート!L11=7,"☑","□")</f>
        <v>□</v>
      </c>
      <c r="C10" s="254" t="s">
        <v>328</v>
      </c>
      <c r="D10" s="263"/>
      <c r="E10" s="263"/>
      <c r="F10" s="263"/>
      <c r="G10" s="263"/>
      <c r="H10" s="270"/>
    </row>
    <row r="11" spans="1:10" ht="20.100000000000001" customHeight="1">
      <c r="A11" s="240" t="s">
        <v>284</v>
      </c>
      <c r="B11" s="240" t="str">
        <f>IF(入力シート!L21="yes1","☑","□")</f>
        <v>□</v>
      </c>
      <c r="C11" s="255" t="s">
        <v>37</v>
      </c>
      <c r="D11" s="264"/>
      <c r="E11" s="264"/>
      <c r="F11" s="264"/>
      <c r="G11" s="264"/>
      <c r="H11" s="271"/>
    </row>
    <row r="12" spans="1:10" ht="20.100000000000001" customHeight="1">
      <c r="A12" s="241"/>
      <c r="B12" s="247" t="str">
        <f>IF(入力シート!L22="yes1","☑","□")</f>
        <v>□</v>
      </c>
      <c r="C12" s="256" t="s">
        <v>661</v>
      </c>
      <c r="D12" s="265"/>
      <c r="E12" s="265"/>
      <c r="F12" s="265"/>
      <c r="G12" s="265"/>
      <c r="H12" s="272"/>
    </row>
    <row r="13" spans="1:10" ht="20.100000000000001" customHeight="1">
      <c r="A13" s="241"/>
      <c r="B13" s="247" t="str">
        <f>IF(入力シート!L23="yes1","☑","□")</f>
        <v>□</v>
      </c>
      <c r="C13" s="257" t="s">
        <v>657</v>
      </c>
      <c r="D13" s="265"/>
      <c r="E13" s="265"/>
      <c r="F13" s="265"/>
      <c r="G13" s="265"/>
      <c r="H13" s="272"/>
    </row>
    <row r="14" spans="1:10" ht="20.100000000000001" customHeight="1">
      <c r="A14" s="241"/>
      <c r="B14" s="247" t="str">
        <f>IF(入力シート!L24="yes1","☑","□")</f>
        <v>□</v>
      </c>
      <c r="C14" s="257" t="s">
        <v>313</v>
      </c>
      <c r="D14" s="265"/>
      <c r="E14" s="265"/>
      <c r="F14" s="265"/>
      <c r="G14" s="265"/>
      <c r="H14" s="272"/>
    </row>
    <row r="15" spans="1:10" ht="20.100000000000001" customHeight="1">
      <c r="A15" s="242"/>
      <c r="B15" s="248" t="str">
        <f>IF(入力シート!K11=12,"☑","□")</f>
        <v>□</v>
      </c>
      <c r="C15" s="258" t="s">
        <v>572</v>
      </c>
      <c r="D15" s="266"/>
      <c r="E15" s="266"/>
      <c r="F15" s="266"/>
      <c r="G15" s="266"/>
      <c r="H15" s="273"/>
    </row>
    <row r="16" spans="1:10" ht="9.9499999999999993" customHeight="1">
      <c r="A16" s="243" t="s">
        <v>460</v>
      </c>
      <c r="C16" s="249"/>
      <c r="D16" s="249"/>
      <c r="E16" s="249"/>
      <c r="F16" s="249"/>
      <c r="G16" s="249"/>
      <c r="H16" s="249"/>
    </row>
    <row r="17" spans="1:8" ht="9.9499999999999993" customHeight="1">
      <c r="A17" s="243" t="s">
        <v>237</v>
      </c>
      <c r="C17" s="249"/>
      <c r="D17" s="249"/>
      <c r="E17" s="249"/>
      <c r="F17" s="249"/>
      <c r="G17" s="249"/>
      <c r="H17" s="249"/>
    </row>
    <row r="18" spans="1:8" ht="9.9499999999999993" customHeight="1">
      <c r="A18" s="243"/>
      <c r="C18" s="249"/>
      <c r="D18" s="249"/>
      <c r="E18" s="249"/>
      <c r="F18" s="249"/>
      <c r="G18" s="249"/>
      <c r="H18" s="249"/>
    </row>
    <row r="19" spans="1:8" ht="9.9499999999999993" customHeight="1">
      <c r="A19" s="243" t="s">
        <v>34</v>
      </c>
      <c r="C19" s="249"/>
      <c r="D19" s="249"/>
      <c r="E19" s="249"/>
      <c r="F19" s="249"/>
      <c r="G19" s="249"/>
      <c r="H19" s="249"/>
    </row>
    <row r="20" spans="1:8" ht="20.100000000000001" customHeight="1">
      <c r="B20" s="249" t="s">
        <v>561</v>
      </c>
    </row>
    <row r="21" spans="1:8" ht="20.100000000000001" customHeight="1">
      <c r="B21" s="250" t="s">
        <v>79</v>
      </c>
      <c r="C21" s="259"/>
      <c r="D21" s="259"/>
      <c r="E21" s="259"/>
      <c r="F21" s="259"/>
      <c r="G21" s="259"/>
    </row>
    <row r="22" spans="1:8" ht="20.100000000000001" customHeight="1">
      <c r="B22" s="250"/>
      <c r="C22" s="260"/>
      <c r="D22" s="260"/>
      <c r="E22" s="260"/>
      <c r="F22" s="260"/>
      <c r="G22" s="260"/>
    </row>
    <row r="23" spans="1:8" ht="20.100000000000001" customHeight="1">
      <c r="B23" s="251" t="s">
        <v>144</v>
      </c>
      <c r="C23" s="249" t="s">
        <v>99</v>
      </c>
      <c r="D23" s="249"/>
      <c r="E23" s="249"/>
      <c r="F23" s="249"/>
    </row>
    <row r="24" spans="1:8" ht="20.100000000000001" customHeight="1">
      <c r="C24" s="249" t="s">
        <v>559</v>
      </c>
      <c r="D24" s="249"/>
      <c r="E24" s="249"/>
      <c r="F24" s="249"/>
    </row>
    <row r="25" spans="1:8" ht="20.100000000000001" customHeight="1">
      <c r="C25" s="238" t="s">
        <v>375</v>
      </c>
      <c r="D25" s="117" t="s">
        <v>143</v>
      </c>
      <c r="E25" s="249"/>
      <c r="F25" s="249"/>
      <c r="G25" s="117"/>
      <c r="H25" s="117"/>
    </row>
  </sheetData>
  <mergeCells count="14">
    <mergeCell ref="A1:D1"/>
    <mergeCell ref="A2:H2"/>
    <mergeCell ref="C3:H3"/>
    <mergeCell ref="C4:H4"/>
    <mergeCell ref="C5:H5"/>
    <mergeCell ref="C6:H6"/>
    <mergeCell ref="C7:H7"/>
    <mergeCell ref="C8:H8"/>
    <mergeCell ref="C9:H9"/>
    <mergeCell ref="C10:H10"/>
    <mergeCell ref="C15:H15"/>
    <mergeCell ref="C21:G21"/>
    <mergeCell ref="A11:A15"/>
    <mergeCell ref="A4:A10"/>
  </mergeCells>
  <phoneticPr fontId="3"/>
  <printOptions horizontalCentered="1"/>
  <pageMargins left="0.59055118110236227" right="0.59055118110236227" top="1.1811023622047245" bottom="0.59055118110236227"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tabColor theme="9"/>
    <pageSetUpPr fitToPage="1"/>
  </sheetPr>
  <dimension ref="A1:BF52"/>
  <sheetViews>
    <sheetView showZeros="0" view="pageBreakPreview" topLeftCell="A19" zoomScaleSheetLayoutView="100" workbookViewId="0"/>
  </sheetViews>
  <sheetFormatPr defaultRowHeight="13.5"/>
  <cols>
    <col min="1" max="38" width="2.5" style="274" customWidth="1"/>
    <col min="39" max="56" width="2.25" style="274" customWidth="1"/>
    <col min="57" max="58" width="8.625" style="274" customWidth="1"/>
    <col min="59" max="78" width="2.25" style="274" customWidth="1"/>
    <col min="79" max="16384" width="9" style="274" customWidth="1"/>
  </cols>
  <sheetData>
    <row r="1" spans="1:38">
      <c r="A1" s="274" t="s">
        <v>74</v>
      </c>
    </row>
    <row r="2" spans="1:38" ht="16.5" customHeight="1">
      <c r="AA2" s="276" t="s">
        <v>188</v>
      </c>
      <c r="AB2" s="276"/>
      <c r="AC2" s="393"/>
      <c r="AD2" s="393"/>
      <c r="AE2" s="406" t="s">
        <v>90</v>
      </c>
      <c r="AF2" s="393"/>
      <c r="AG2" s="393"/>
      <c r="AH2" s="406" t="s">
        <v>10</v>
      </c>
      <c r="AI2" s="393"/>
      <c r="AJ2" s="393"/>
      <c r="AK2" s="406" t="s">
        <v>40</v>
      </c>
    </row>
    <row r="3" spans="1:38">
      <c r="AG3" s="410"/>
      <c r="AH3" s="410"/>
      <c r="AI3" s="410"/>
      <c r="AJ3" s="410"/>
      <c r="AK3" s="410"/>
    </row>
    <row r="4" spans="1:38">
      <c r="AH4" s="410"/>
      <c r="AI4" s="410"/>
    </row>
    <row r="5" spans="1:38" ht="16.5" customHeight="1">
      <c r="A5" s="276" t="str">
        <f>入力シート!D1</f>
        <v>観音寺市長 佐伯　明浩</v>
      </c>
      <c r="B5" s="276"/>
      <c r="C5" s="276"/>
      <c r="D5" s="276"/>
      <c r="E5" s="276"/>
      <c r="F5" s="276"/>
      <c r="G5" s="276"/>
      <c r="H5" s="276"/>
      <c r="I5" s="276"/>
      <c r="J5" s="276"/>
      <c r="K5" s="274" t="s">
        <v>298</v>
      </c>
    </row>
    <row r="6" spans="1:38" ht="13.5" customHeight="1">
      <c r="A6" s="276"/>
      <c r="B6" s="276"/>
      <c r="C6" s="276"/>
      <c r="D6" s="276"/>
      <c r="E6" s="276"/>
      <c r="F6" s="276"/>
      <c r="G6" s="276"/>
      <c r="H6" s="276"/>
      <c r="I6" s="276"/>
      <c r="J6" s="276"/>
    </row>
    <row r="7" spans="1:38" ht="16.5" customHeight="1">
      <c r="D7" s="275"/>
      <c r="E7" s="275"/>
      <c r="F7" s="275"/>
      <c r="G7" s="275"/>
      <c r="H7" s="275"/>
      <c r="I7" s="275"/>
      <c r="J7" s="275"/>
      <c r="K7" s="275"/>
      <c r="L7" s="275"/>
      <c r="M7" s="275"/>
      <c r="R7" s="274" t="s">
        <v>76</v>
      </c>
      <c r="V7" s="274" t="s">
        <v>72</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row>
    <row r="10" spans="1:38" ht="13.5" customHeight="1">
      <c r="Y10" s="386"/>
      <c r="Z10" s="386"/>
      <c r="AA10" s="386"/>
      <c r="AB10" s="386"/>
      <c r="AC10" s="386"/>
      <c r="AD10" s="386"/>
      <c r="AE10" s="386"/>
      <c r="AF10" s="386"/>
      <c r="AG10" s="386"/>
      <c r="AH10" s="386"/>
      <c r="AI10" s="386"/>
      <c r="AJ10" s="386"/>
      <c r="AK10" s="386"/>
    </row>
    <row r="12" spans="1:38" ht="18.75">
      <c r="A12" s="277" t="s">
        <v>253</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row>
    <row r="15" spans="1:38" s="275" customFormat="1" ht="20.100000000000001" customHeight="1">
      <c r="A15" s="278"/>
      <c r="B15" s="275"/>
      <c r="C15" s="275"/>
      <c r="D15" s="296" t="s">
        <v>188</v>
      </c>
      <c r="E15" s="296"/>
      <c r="F15" s="276" t="str">
        <f>入力シート!I1</f>
        <v>8</v>
      </c>
      <c r="G15" s="296" t="s">
        <v>553</v>
      </c>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78"/>
      <c r="AL15" s="278"/>
    </row>
    <row r="16" spans="1:38" s="275" customFormat="1" ht="20.100000000000001" customHeight="1">
      <c r="A16" s="275"/>
      <c r="B16" s="278"/>
      <c r="C16" s="296" t="s">
        <v>323</v>
      </c>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78"/>
      <c r="AL16" s="278"/>
    </row>
    <row r="17" spans="1:58" s="275" customFormat="1" ht="20.100000000000001" customHeight="1">
      <c r="A17" s="275"/>
      <c r="B17" s="278"/>
      <c r="C17" s="296"/>
      <c r="D17" s="306" t="s">
        <v>70</v>
      </c>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78"/>
      <c r="AL17" s="278"/>
      <c r="BE17" s="275"/>
      <c r="BF17" s="275"/>
    </row>
    <row r="19" spans="1:58">
      <c r="A19" s="276" t="s">
        <v>55</v>
      </c>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row>
    <row r="20" spans="1:58" ht="8.25" customHeight="1"/>
    <row r="21" spans="1:58" ht="20.25" customHeight="1">
      <c r="A21" s="279" t="s">
        <v>83</v>
      </c>
      <c r="B21" s="287"/>
      <c r="C21" s="297" t="s">
        <v>256</v>
      </c>
      <c r="D21" s="297"/>
      <c r="E21" s="297"/>
      <c r="F21" s="297"/>
      <c r="G21" s="297"/>
      <c r="H21" s="297"/>
      <c r="I21" s="297"/>
      <c r="J21" s="297"/>
      <c r="K21" s="316"/>
      <c r="L21" s="328" t="s">
        <v>408</v>
      </c>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415"/>
    </row>
    <row r="22" spans="1:58" ht="13.5" customHeight="1">
      <c r="A22" s="280" t="s">
        <v>68</v>
      </c>
      <c r="B22" s="288"/>
      <c r="C22" s="298" t="s">
        <v>81</v>
      </c>
      <c r="D22" s="298"/>
      <c r="E22" s="298"/>
      <c r="F22" s="298"/>
      <c r="G22" s="307"/>
      <c r="H22" s="308" t="s">
        <v>101</v>
      </c>
      <c r="I22" s="312"/>
      <c r="J22" s="312"/>
      <c r="K22" s="317"/>
      <c r="L22" s="329">
        <f>入力シート!D7</f>
        <v>0</v>
      </c>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416"/>
    </row>
    <row r="23" spans="1:58" ht="13.5" customHeight="1">
      <c r="A23" s="281"/>
      <c r="B23" s="289"/>
      <c r="C23" s="298"/>
      <c r="D23" s="298"/>
      <c r="E23" s="298"/>
      <c r="F23" s="298"/>
      <c r="G23" s="307"/>
      <c r="H23" s="309"/>
      <c r="I23" s="313"/>
      <c r="J23" s="313"/>
      <c r="K23" s="318"/>
      <c r="L23" s="330"/>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417"/>
    </row>
    <row r="24" spans="1:58" ht="22.5" customHeight="1">
      <c r="A24" s="281"/>
      <c r="B24" s="289"/>
      <c r="C24" s="298"/>
      <c r="D24" s="298"/>
      <c r="E24" s="298"/>
      <c r="F24" s="298"/>
      <c r="G24" s="307"/>
      <c r="H24" s="310" t="s">
        <v>49</v>
      </c>
      <c r="I24" s="314"/>
      <c r="J24" s="314"/>
      <c r="K24" s="319"/>
      <c r="L24" s="331">
        <f>入力シート!D10</f>
        <v>0</v>
      </c>
      <c r="M24" s="349"/>
      <c r="N24" s="349"/>
      <c r="O24" s="349"/>
      <c r="P24" s="349"/>
      <c r="Q24" s="349"/>
      <c r="R24" s="369" t="s">
        <v>266</v>
      </c>
      <c r="S24" s="369"/>
      <c r="T24" s="369"/>
      <c r="U24" s="372"/>
      <c r="V24" s="376" t="s">
        <v>241</v>
      </c>
      <c r="W24" s="381"/>
      <c r="X24" s="381"/>
      <c r="Y24" s="381"/>
      <c r="Z24" s="381"/>
      <c r="AA24" s="381"/>
      <c r="AB24" s="381"/>
      <c r="AC24" s="394"/>
      <c r="AD24" s="400">
        <f>入力シート!$D$8</f>
        <v>0</v>
      </c>
      <c r="AE24" s="407"/>
      <c r="AF24" s="407"/>
      <c r="AG24" s="407"/>
      <c r="AH24" s="407"/>
      <c r="AI24" s="407"/>
      <c r="AJ24" s="407"/>
      <c r="AK24" s="407"/>
      <c r="AL24" s="418"/>
    </row>
    <row r="25" spans="1:58" ht="22.5" customHeight="1">
      <c r="A25" s="282"/>
      <c r="B25" s="290"/>
      <c r="C25" s="298"/>
      <c r="D25" s="298"/>
      <c r="E25" s="298"/>
      <c r="F25" s="298"/>
      <c r="G25" s="307"/>
      <c r="H25" s="311"/>
      <c r="I25" s="315"/>
      <c r="J25" s="315"/>
      <c r="K25" s="320"/>
      <c r="L25" s="332"/>
      <c r="M25" s="350"/>
      <c r="N25" s="350"/>
      <c r="O25" s="350"/>
      <c r="P25" s="350"/>
      <c r="Q25" s="350"/>
      <c r="R25" s="370"/>
      <c r="S25" s="370"/>
      <c r="T25" s="370"/>
      <c r="U25" s="373"/>
      <c r="V25" s="376" t="s">
        <v>57</v>
      </c>
      <c r="W25" s="381"/>
      <c r="X25" s="381"/>
      <c r="Y25" s="381"/>
      <c r="Z25" s="381"/>
      <c r="AA25" s="381"/>
      <c r="AB25" s="381"/>
      <c r="AC25" s="394"/>
      <c r="AD25" s="401">
        <f>入力シート!$D$9</f>
        <v>0</v>
      </c>
      <c r="AE25" s="407"/>
      <c r="AF25" s="407"/>
      <c r="AG25" s="407"/>
      <c r="AH25" s="407"/>
      <c r="AI25" s="407"/>
      <c r="AJ25" s="407"/>
      <c r="AK25" s="407"/>
      <c r="AL25" s="418"/>
    </row>
    <row r="26" spans="1:58" ht="30.75" customHeight="1">
      <c r="A26" s="280" t="s">
        <v>273</v>
      </c>
      <c r="B26" s="288"/>
      <c r="C26" s="299" t="s">
        <v>82</v>
      </c>
      <c r="D26" s="299"/>
      <c r="E26" s="299"/>
      <c r="F26" s="299"/>
      <c r="G26" s="299"/>
      <c r="H26" s="299"/>
      <c r="I26" s="299"/>
      <c r="J26" s="299"/>
      <c r="K26" s="299"/>
      <c r="L26" s="333"/>
      <c r="M26" s="351"/>
      <c r="N26" s="361"/>
      <c r="O26" s="364"/>
      <c r="P26" s="364"/>
      <c r="Q26" s="364"/>
      <c r="R26" s="364"/>
      <c r="S26" s="371">
        <f>IF(入力シート!K11=0,"",O28+W28+AE28)</f>
        <v>332000</v>
      </c>
      <c r="T26" s="371"/>
      <c r="U26" s="371"/>
      <c r="V26" s="371"/>
      <c r="W26" s="371"/>
      <c r="X26" s="351" t="s">
        <v>245</v>
      </c>
      <c r="Y26" s="361"/>
      <c r="Z26" s="361"/>
      <c r="AA26" s="361"/>
      <c r="AB26" s="361"/>
      <c r="AC26" s="361"/>
      <c r="AD26" s="361"/>
      <c r="AE26" s="361"/>
      <c r="AF26" s="351"/>
      <c r="AG26" s="351"/>
      <c r="AH26" s="351"/>
      <c r="AI26" s="351"/>
      <c r="AJ26" s="351"/>
      <c r="AK26" s="351"/>
      <c r="AL26" s="419"/>
      <c r="BE26" s="274" t="str">
        <f>IF(提出写真一覧表!F8="☑","撤去費１","撤去費２")</f>
        <v>撤去費２</v>
      </c>
      <c r="BF26" s="274" t="str">
        <f>IF(提出写真一覧表!F9="☑","転用費１","転用費２")</f>
        <v>転用費２</v>
      </c>
    </row>
    <row r="27" spans="1:58" ht="27" customHeight="1">
      <c r="A27" s="281"/>
      <c r="B27" s="289"/>
      <c r="C27" s="298"/>
      <c r="D27" s="298"/>
      <c r="E27" s="298"/>
      <c r="F27" s="298"/>
      <c r="G27" s="298"/>
      <c r="H27" s="298"/>
      <c r="I27" s="298"/>
      <c r="J27" s="298"/>
      <c r="K27" s="298"/>
      <c r="L27" s="334" t="s">
        <v>243</v>
      </c>
      <c r="M27" s="352"/>
      <c r="N27" s="274" t="s">
        <v>293</v>
      </c>
      <c r="O27" s="355" t="s">
        <v>248</v>
      </c>
      <c r="P27" s="355"/>
      <c r="Q27" s="355"/>
      <c r="R27" s="355"/>
      <c r="S27" s="355"/>
      <c r="T27" s="355"/>
      <c r="U27" s="374"/>
      <c r="V27" s="377" t="str">
        <f>IF(入力シート!K14=TRUE,"☑","□")</f>
        <v>□</v>
      </c>
      <c r="W27" s="382" t="s">
        <v>680</v>
      </c>
      <c r="X27" s="382"/>
      <c r="Y27" s="382"/>
      <c r="Z27" s="382"/>
      <c r="AA27" s="382"/>
      <c r="AB27" s="382"/>
      <c r="AC27" s="395"/>
      <c r="AD27" s="340" t="str">
        <f>IF(入力シート!K25=TRUE,"☑","□")</f>
        <v>□</v>
      </c>
      <c r="AE27" s="408" t="s">
        <v>247</v>
      </c>
      <c r="AF27" s="408"/>
      <c r="AG27" s="408"/>
      <c r="AH27" s="408"/>
      <c r="AI27" s="408"/>
      <c r="AJ27" s="408"/>
      <c r="AK27" s="408"/>
      <c r="AL27" s="420"/>
    </row>
    <row r="28" spans="1:58" ht="27" customHeight="1">
      <c r="A28" s="282"/>
      <c r="B28" s="290"/>
      <c r="C28" s="300"/>
      <c r="D28" s="300"/>
      <c r="E28" s="300"/>
      <c r="F28" s="300"/>
      <c r="G28" s="300"/>
      <c r="H28" s="300"/>
      <c r="I28" s="300"/>
      <c r="J28" s="300"/>
      <c r="K28" s="300"/>
      <c r="L28" s="335"/>
      <c r="M28" s="353"/>
      <c r="N28" s="362"/>
      <c r="O28" s="365" t="str">
        <f>IF(入力シート!K11=0,"",IF(入力シート!K11=1,入力シート!E11,IF(入力シート!K11=2,入力シート!E12,入力シート!E13)))</f>
        <v>332,000</v>
      </c>
      <c r="P28" s="365"/>
      <c r="Q28" s="365"/>
      <c r="R28" s="365"/>
      <c r="S28" s="365"/>
      <c r="T28" s="365"/>
      <c r="U28" s="375" t="s">
        <v>245</v>
      </c>
      <c r="V28" s="378"/>
      <c r="W28" s="383">
        <f>MAX(入力シート!H14,入力シート!H17)</f>
        <v>0</v>
      </c>
      <c r="X28" s="383"/>
      <c r="Y28" s="383"/>
      <c r="Z28" s="383"/>
      <c r="AA28" s="383"/>
      <c r="AB28" s="383"/>
      <c r="AC28" s="353" t="s">
        <v>245</v>
      </c>
      <c r="AD28" s="367"/>
      <c r="AE28" s="409">
        <f>入力シート!H25</f>
        <v>0</v>
      </c>
      <c r="AF28" s="409"/>
      <c r="AG28" s="409"/>
      <c r="AH28" s="409"/>
      <c r="AI28" s="409"/>
      <c r="AJ28" s="409"/>
      <c r="AK28" s="409"/>
      <c r="AL28" s="421" t="s">
        <v>245</v>
      </c>
    </row>
    <row r="29" spans="1:58" ht="16.5" customHeight="1">
      <c r="A29" s="283" t="s">
        <v>274</v>
      </c>
      <c r="B29" s="291"/>
      <c r="C29" s="301" t="s">
        <v>41</v>
      </c>
      <c r="D29" s="301"/>
      <c r="E29" s="301"/>
      <c r="F29" s="301"/>
      <c r="G29" s="301"/>
      <c r="H29" s="301"/>
      <c r="I29" s="301"/>
      <c r="J29" s="301"/>
      <c r="K29" s="321"/>
      <c r="L29" s="336" t="s">
        <v>83</v>
      </c>
      <c r="M29" s="354"/>
      <c r="N29" s="354" t="s">
        <v>436</v>
      </c>
      <c r="O29" s="354"/>
      <c r="P29" s="354"/>
      <c r="Q29" s="354"/>
      <c r="R29" s="354" t="s">
        <v>68</v>
      </c>
      <c r="S29" s="354"/>
      <c r="T29" s="354" t="s">
        <v>438</v>
      </c>
      <c r="U29" s="354"/>
      <c r="V29" s="354"/>
      <c r="W29" s="380" t="str">
        <f>IF(入力シート!I27="","",入力シート!I27)</f>
        <v/>
      </c>
      <c r="X29" s="354" t="s">
        <v>439</v>
      </c>
      <c r="Y29" s="354"/>
      <c r="Z29" s="354"/>
      <c r="AA29" s="354"/>
      <c r="AB29" s="354" t="s">
        <v>273</v>
      </c>
      <c r="AC29" s="354"/>
      <c r="AD29" s="354" t="s">
        <v>328</v>
      </c>
      <c r="AE29" s="354"/>
      <c r="AF29" s="354"/>
      <c r="AG29" s="354"/>
      <c r="AH29" s="354"/>
      <c r="AI29" s="354"/>
      <c r="AJ29" s="354"/>
      <c r="AK29" s="354"/>
      <c r="AL29" s="422"/>
    </row>
    <row r="30" spans="1:58" ht="18.75" customHeight="1">
      <c r="A30" s="280" t="s">
        <v>129</v>
      </c>
      <c r="B30" s="292"/>
      <c r="C30" s="299" t="s">
        <v>7</v>
      </c>
      <c r="D30" s="299"/>
      <c r="E30" s="299"/>
      <c r="F30" s="299"/>
      <c r="G30" s="299"/>
      <c r="H30" s="299"/>
      <c r="I30" s="299"/>
      <c r="J30" s="299"/>
      <c r="K30" s="322"/>
      <c r="L30" s="337" t="s">
        <v>83</v>
      </c>
      <c r="M30" s="355"/>
      <c r="N30" s="355" t="s">
        <v>555</v>
      </c>
      <c r="O30" s="355"/>
      <c r="P30" s="355"/>
      <c r="Q30" s="355"/>
      <c r="R30" s="355"/>
      <c r="S30" s="355"/>
      <c r="T30" s="355"/>
      <c r="U30" s="355"/>
      <c r="V30" s="355"/>
      <c r="W30" s="355"/>
      <c r="X30" s="355"/>
      <c r="Y30" s="355"/>
      <c r="Z30" s="355"/>
      <c r="AA30" s="355"/>
      <c r="AB30" s="355"/>
      <c r="AC30" s="396">
        <f>入力シート!D28</f>
        <v>0</v>
      </c>
      <c r="AD30" s="402"/>
      <c r="AE30" s="402"/>
      <c r="AF30" s="402"/>
      <c r="AG30" s="402"/>
      <c r="AH30" s="402"/>
      <c r="AI30" s="402"/>
      <c r="AJ30" s="402"/>
      <c r="AK30" s="355"/>
      <c r="AL30" s="423" t="s">
        <v>294</v>
      </c>
    </row>
    <row r="31" spans="1:58" ht="18.75" customHeight="1">
      <c r="A31" s="284"/>
      <c r="B31" s="293"/>
      <c r="C31" s="298"/>
      <c r="D31" s="298"/>
      <c r="E31" s="298"/>
      <c r="F31" s="298"/>
      <c r="G31" s="298"/>
      <c r="H31" s="298"/>
      <c r="I31" s="298"/>
      <c r="J31" s="298"/>
      <c r="K31" s="307"/>
      <c r="L31" s="338" t="s">
        <v>68</v>
      </c>
      <c r="M31" s="356"/>
      <c r="N31" s="356" t="s">
        <v>440</v>
      </c>
      <c r="O31" s="356"/>
      <c r="P31" s="356"/>
      <c r="Q31" s="356"/>
      <c r="R31" s="356"/>
      <c r="S31" s="356"/>
      <c r="T31" s="356" t="s">
        <v>445</v>
      </c>
      <c r="U31" s="356"/>
      <c r="V31" s="356"/>
      <c r="W31" s="356"/>
      <c r="X31" s="356"/>
      <c r="Y31" s="356"/>
      <c r="Z31" s="356"/>
      <c r="AA31" s="356"/>
      <c r="AB31" s="356"/>
      <c r="AC31" s="397">
        <f>入力シート!D29</f>
        <v>0</v>
      </c>
      <c r="AD31" s="403"/>
      <c r="AE31" s="403"/>
      <c r="AF31" s="403"/>
      <c r="AG31" s="403"/>
      <c r="AH31" s="403"/>
      <c r="AI31" s="403"/>
      <c r="AJ31" s="403"/>
      <c r="AK31" s="356"/>
      <c r="AL31" s="424" t="s">
        <v>294</v>
      </c>
    </row>
    <row r="32" spans="1:58" ht="18.75" customHeight="1">
      <c r="A32" s="285"/>
      <c r="B32" s="294"/>
      <c r="C32" s="300"/>
      <c r="D32" s="300"/>
      <c r="E32" s="300"/>
      <c r="F32" s="300"/>
      <c r="G32" s="300"/>
      <c r="H32" s="300"/>
      <c r="I32" s="300"/>
      <c r="J32" s="300"/>
      <c r="K32" s="323"/>
      <c r="L32" s="339"/>
      <c r="M32" s="357"/>
      <c r="N32" s="357"/>
      <c r="O32" s="357"/>
      <c r="P32" s="357"/>
      <c r="Q32" s="357"/>
      <c r="R32" s="357"/>
      <c r="S32" s="357"/>
      <c r="T32" s="357" t="s">
        <v>443</v>
      </c>
      <c r="U32" s="357"/>
      <c r="V32" s="357"/>
      <c r="W32" s="357"/>
      <c r="X32" s="357"/>
      <c r="Y32" s="357"/>
      <c r="Z32" s="357"/>
      <c r="AA32" s="357"/>
      <c r="AB32" s="357"/>
      <c r="AC32" s="398">
        <f>入力シート!D30</f>
        <v>0</v>
      </c>
      <c r="AD32" s="398"/>
      <c r="AE32" s="398"/>
      <c r="AF32" s="398"/>
      <c r="AG32" s="411">
        <f>入力シート!D31</f>
        <v>0</v>
      </c>
      <c r="AH32" s="412"/>
      <c r="AI32" s="412"/>
      <c r="AJ32" s="412"/>
      <c r="AK32" s="357"/>
      <c r="AL32" s="421" t="s">
        <v>294</v>
      </c>
    </row>
    <row r="33" spans="1:38" ht="22.5" customHeight="1">
      <c r="A33" s="280" t="s">
        <v>58</v>
      </c>
      <c r="B33" s="292"/>
      <c r="C33" s="299" t="s">
        <v>262</v>
      </c>
      <c r="D33" s="299"/>
      <c r="E33" s="299"/>
      <c r="F33" s="299"/>
      <c r="G33" s="299"/>
      <c r="H33" s="299"/>
      <c r="I33" s="299"/>
      <c r="J33" s="299"/>
      <c r="K33" s="322"/>
      <c r="L33" s="340" t="s">
        <v>20</v>
      </c>
      <c r="M33" s="355"/>
      <c r="N33" s="355"/>
      <c r="O33" s="366"/>
      <c r="P33" s="366"/>
      <c r="Q33" s="366"/>
      <c r="R33" s="366"/>
      <c r="S33" s="366"/>
      <c r="T33" s="366"/>
      <c r="U33" s="366" t="s">
        <v>149</v>
      </c>
      <c r="V33" s="379" t="str">
        <f>IF(入力シート!P28="","",YEAR(入力シート!P28)-2018)</f>
        <v/>
      </c>
      <c r="W33" s="379"/>
      <c r="X33" s="379"/>
      <c r="Y33" s="379"/>
      <c r="Z33" s="355" t="s">
        <v>90</v>
      </c>
      <c r="AA33" s="379" t="str">
        <f>IF(入力シート!P28="","",MONTH(入力シート!P28))</f>
        <v/>
      </c>
      <c r="AB33" s="379"/>
      <c r="AC33" s="379"/>
      <c r="AD33" s="379"/>
      <c r="AE33" s="355" t="s">
        <v>285</v>
      </c>
      <c r="AF33" s="379" t="str">
        <f>IF(入力シート!P28="","",DAY(入力シート!P28))</f>
        <v/>
      </c>
      <c r="AG33" s="379"/>
      <c r="AH33" s="379"/>
      <c r="AI33" s="379"/>
      <c r="AJ33" s="355" t="s">
        <v>92</v>
      </c>
      <c r="AK33" s="355"/>
      <c r="AL33" s="425"/>
    </row>
    <row r="34" spans="1:38" ht="22.5" customHeight="1">
      <c r="A34" s="285"/>
      <c r="B34" s="294"/>
      <c r="C34" s="302" t="s">
        <v>259</v>
      </c>
      <c r="D34" s="302"/>
      <c r="E34" s="302"/>
      <c r="F34" s="302"/>
      <c r="G34" s="302"/>
      <c r="H34" s="302"/>
      <c r="I34" s="302"/>
      <c r="J34" s="302"/>
      <c r="K34" s="324"/>
      <c r="L34" s="339" t="s">
        <v>87</v>
      </c>
      <c r="M34" s="357"/>
      <c r="N34" s="357"/>
      <c r="O34" s="367"/>
      <c r="P34" s="367"/>
      <c r="Q34" s="367"/>
      <c r="R34" s="367"/>
      <c r="S34" s="367"/>
      <c r="T34" s="367"/>
      <c r="U34" s="367" t="s">
        <v>149</v>
      </c>
      <c r="V34" s="380" t="str">
        <f>IF(入力シート!P29="","",YEAR(入力シート!P29)-2018)</f>
        <v/>
      </c>
      <c r="W34" s="380"/>
      <c r="X34" s="380"/>
      <c r="Y34" s="380"/>
      <c r="Z34" s="357" t="s">
        <v>90</v>
      </c>
      <c r="AA34" s="380" t="str">
        <f>IF(入力シート!P29="","",MONTH(入力シート!P29))</f>
        <v/>
      </c>
      <c r="AB34" s="380"/>
      <c r="AC34" s="380"/>
      <c r="AD34" s="380"/>
      <c r="AE34" s="357" t="s">
        <v>285</v>
      </c>
      <c r="AF34" s="380" t="str">
        <f>IF(入力シート!P29="","",DAY(入力シート!P29))</f>
        <v/>
      </c>
      <c r="AG34" s="380"/>
      <c r="AH34" s="380"/>
      <c r="AI34" s="380"/>
      <c r="AJ34" s="357" t="s">
        <v>92</v>
      </c>
      <c r="AK34" s="357"/>
      <c r="AL34" s="426"/>
    </row>
    <row r="35" spans="1:38" ht="31.5" customHeight="1">
      <c r="A35" s="283" t="s">
        <v>403</v>
      </c>
      <c r="B35" s="291"/>
      <c r="C35" s="301" t="s">
        <v>43</v>
      </c>
      <c r="D35" s="301"/>
      <c r="E35" s="301"/>
      <c r="F35" s="301"/>
      <c r="G35" s="301"/>
      <c r="H35" s="301"/>
      <c r="I35" s="301"/>
      <c r="J35" s="301"/>
      <c r="K35" s="321"/>
      <c r="L35" s="341">
        <f>入力シート!$D$34</f>
        <v>0</v>
      </c>
      <c r="M35" s="358"/>
      <c r="N35" s="358"/>
      <c r="O35" s="358"/>
      <c r="P35" s="358"/>
      <c r="Q35" s="358"/>
      <c r="R35" s="358"/>
      <c r="S35" s="358"/>
      <c r="T35" s="358"/>
      <c r="U35" s="358"/>
      <c r="V35" s="358"/>
      <c r="W35" s="358"/>
      <c r="X35" s="358"/>
      <c r="Y35" s="387"/>
      <c r="Z35" s="390" t="s">
        <v>97</v>
      </c>
      <c r="AA35" s="392"/>
      <c r="AB35" s="392"/>
      <c r="AC35" s="399"/>
      <c r="AD35" s="400" t="str">
        <f>IF(入力シート!F36="選択","",入力シート!D36&amp;"知事（"&amp;入力シート!F36&amp;入力シート!G36&amp;"）第"&amp;入力シート!I36&amp;"号")</f>
        <v/>
      </c>
      <c r="AE35" s="407"/>
      <c r="AF35" s="407"/>
      <c r="AG35" s="407"/>
      <c r="AH35" s="407"/>
      <c r="AI35" s="407"/>
      <c r="AJ35" s="407"/>
      <c r="AK35" s="407"/>
      <c r="AL35" s="418"/>
    </row>
    <row r="36" spans="1:38" ht="18" customHeight="1">
      <c r="A36" s="280" t="s">
        <v>405</v>
      </c>
      <c r="B36" s="288"/>
      <c r="C36" s="303" t="s">
        <v>85</v>
      </c>
      <c r="D36" s="303"/>
      <c r="E36" s="303"/>
      <c r="F36" s="303"/>
      <c r="G36" s="303"/>
      <c r="H36" s="303"/>
      <c r="I36" s="303"/>
      <c r="J36" s="303"/>
      <c r="K36" s="325"/>
      <c r="L36" s="342" t="s">
        <v>411</v>
      </c>
      <c r="M36" s="359"/>
      <c r="N36" s="363">
        <f>入力シート!E37</f>
        <v>0</v>
      </c>
      <c r="O36" s="368"/>
      <c r="P36" s="368"/>
      <c r="Q36" s="368"/>
      <c r="R36" s="368"/>
      <c r="S36" s="368"/>
      <c r="T36" s="368">
        <f>入力シート!E40</f>
        <v>0</v>
      </c>
      <c r="U36" s="368"/>
      <c r="V36" s="368"/>
      <c r="W36" s="368"/>
      <c r="X36" s="368"/>
      <c r="Y36" s="388"/>
      <c r="Z36" s="379" t="s">
        <v>60</v>
      </c>
      <c r="AA36" s="379"/>
      <c r="AB36" s="379"/>
      <c r="AC36" s="379"/>
      <c r="AD36" s="404">
        <f>入力シート!I37</f>
        <v>0</v>
      </c>
      <c r="AE36" s="368"/>
      <c r="AF36" s="368"/>
      <c r="AG36" s="368"/>
      <c r="AH36" s="368"/>
      <c r="AI36" s="413">
        <f>入力シート!I40</f>
        <v>0</v>
      </c>
      <c r="AJ36" s="368"/>
      <c r="AK36" s="368"/>
      <c r="AL36" s="427"/>
    </row>
    <row r="37" spans="1:38" ht="18" customHeight="1">
      <c r="A37" s="281"/>
      <c r="B37" s="289"/>
      <c r="C37" s="304"/>
      <c r="D37" s="304"/>
      <c r="E37" s="304"/>
      <c r="F37" s="304"/>
      <c r="G37" s="304"/>
      <c r="H37" s="304"/>
      <c r="I37" s="304"/>
      <c r="J37" s="304"/>
      <c r="K37" s="326"/>
      <c r="L37" s="342"/>
      <c r="M37" s="359"/>
      <c r="N37" s="329">
        <f>入力シート!E38</f>
        <v>0</v>
      </c>
      <c r="O37" s="347"/>
      <c r="P37" s="347"/>
      <c r="Q37" s="347"/>
      <c r="R37" s="347"/>
      <c r="S37" s="347"/>
      <c r="T37" s="347">
        <f>入力シート!E41</f>
        <v>0</v>
      </c>
      <c r="U37" s="347"/>
      <c r="V37" s="347"/>
      <c r="W37" s="347"/>
      <c r="X37" s="347"/>
      <c r="Y37" s="389"/>
      <c r="Z37" s="391"/>
      <c r="AA37" s="391"/>
      <c r="AB37" s="391"/>
      <c r="AC37" s="391"/>
      <c r="AD37" s="405">
        <f>入力シート!I38</f>
        <v>0</v>
      </c>
      <c r="AE37" s="347"/>
      <c r="AF37" s="347"/>
      <c r="AG37" s="347"/>
      <c r="AH37" s="347"/>
      <c r="AI37" s="414">
        <f>入力シート!I41</f>
        <v>0</v>
      </c>
      <c r="AJ37" s="347"/>
      <c r="AK37" s="347"/>
      <c r="AL37" s="416"/>
    </row>
    <row r="38" spans="1:38" ht="18" customHeight="1">
      <c r="A38" s="281"/>
      <c r="B38" s="289"/>
      <c r="C38" s="304"/>
      <c r="D38" s="304"/>
      <c r="E38" s="304"/>
      <c r="F38" s="304"/>
      <c r="G38" s="304"/>
      <c r="H38" s="304"/>
      <c r="I38" s="304"/>
      <c r="J38" s="304"/>
      <c r="K38" s="326"/>
      <c r="L38" s="342"/>
      <c r="M38" s="359"/>
      <c r="N38" s="329">
        <f>入力シート!E39</f>
        <v>0</v>
      </c>
      <c r="O38" s="347"/>
      <c r="P38" s="347"/>
      <c r="Q38" s="347"/>
      <c r="R38" s="347"/>
      <c r="S38" s="347"/>
      <c r="T38" s="347">
        <f>入力シート!E42</f>
        <v>0</v>
      </c>
      <c r="U38" s="347"/>
      <c r="V38" s="347"/>
      <c r="W38" s="347"/>
      <c r="X38" s="347"/>
      <c r="Y38" s="389"/>
      <c r="Z38" s="391"/>
      <c r="AA38" s="391"/>
      <c r="AB38" s="391"/>
      <c r="AC38" s="391"/>
      <c r="AD38" s="405">
        <f>入力シート!I39</f>
        <v>0</v>
      </c>
      <c r="AE38" s="347"/>
      <c r="AF38" s="347"/>
      <c r="AG38" s="347"/>
      <c r="AH38" s="347"/>
      <c r="AI38" s="414">
        <f>入力シート!I42</f>
        <v>0</v>
      </c>
      <c r="AJ38" s="347"/>
      <c r="AK38" s="347"/>
      <c r="AL38" s="416"/>
    </row>
    <row r="39" spans="1:38" ht="16.5" customHeight="1">
      <c r="A39" s="280" t="s">
        <v>197</v>
      </c>
      <c r="B39" s="292"/>
      <c r="C39" s="299" t="s">
        <v>59</v>
      </c>
      <c r="D39" s="299"/>
      <c r="E39" s="299"/>
      <c r="F39" s="299"/>
      <c r="G39" s="299"/>
      <c r="H39" s="299"/>
      <c r="I39" s="299"/>
      <c r="J39" s="299"/>
      <c r="K39" s="322"/>
      <c r="L39" s="343" t="s">
        <v>652</v>
      </c>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425"/>
    </row>
    <row r="40" spans="1:38" ht="16.5" customHeight="1">
      <c r="A40" s="284"/>
      <c r="B40" s="293"/>
      <c r="C40" s="298"/>
      <c r="D40" s="298"/>
      <c r="E40" s="298"/>
      <c r="F40" s="298"/>
      <c r="G40" s="298"/>
      <c r="H40" s="298"/>
      <c r="I40" s="298"/>
      <c r="J40" s="298"/>
      <c r="K40" s="307"/>
      <c r="L40" s="344"/>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428"/>
    </row>
    <row r="41" spans="1:38" ht="16.5" customHeight="1">
      <c r="A41" s="284"/>
      <c r="B41" s="293"/>
      <c r="C41" s="298"/>
      <c r="D41" s="298"/>
      <c r="E41" s="298"/>
      <c r="F41" s="298"/>
      <c r="G41" s="298"/>
      <c r="H41" s="298"/>
      <c r="I41" s="298"/>
      <c r="J41" s="298"/>
      <c r="K41" s="307"/>
      <c r="L41" s="344"/>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428"/>
    </row>
    <row r="42" spans="1:38" ht="16.5" customHeight="1">
      <c r="A42" s="284"/>
      <c r="B42" s="293"/>
      <c r="C42" s="298"/>
      <c r="D42" s="298"/>
      <c r="E42" s="298"/>
      <c r="F42" s="298"/>
      <c r="G42" s="298"/>
      <c r="H42" s="298"/>
      <c r="I42" s="298"/>
      <c r="J42" s="298"/>
      <c r="K42" s="307"/>
      <c r="L42" s="344"/>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428"/>
    </row>
    <row r="43" spans="1:38" ht="16.5" customHeight="1">
      <c r="A43" s="284"/>
      <c r="B43" s="293"/>
      <c r="C43" s="298"/>
      <c r="D43" s="298"/>
      <c r="E43" s="298"/>
      <c r="F43" s="298"/>
      <c r="G43" s="298"/>
      <c r="H43" s="298"/>
      <c r="I43" s="298"/>
      <c r="J43" s="298"/>
      <c r="K43" s="307"/>
      <c r="L43" s="344"/>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428"/>
    </row>
    <row r="44" spans="1:38" ht="16.5" customHeight="1">
      <c r="A44" s="284"/>
      <c r="B44" s="293"/>
      <c r="C44" s="298"/>
      <c r="D44" s="298"/>
      <c r="E44" s="298"/>
      <c r="F44" s="298"/>
      <c r="G44" s="298"/>
      <c r="H44" s="298"/>
      <c r="I44" s="298"/>
      <c r="J44" s="298"/>
      <c r="K44" s="307"/>
      <c r="L44" s="344"/>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428"/>
    </row>
    <row r="45" spans="1:38" ht="16.5" customHeight="1">
      <c r="A45" s="284"/>
      <c r="B45" s="293"/>
      <c r="C45" s="298"/>
      <c r="D45" s="298"/>
      <c r="E45" s="298"/>
      <c r="F45" s="298"/>
      <c r="G45" s="298"/>
      <c r="H45" s="298"/>
      <c r="I45" s="298"/>
      <c r="J45" s="298"/>
      <c r="K45" s="307"/>
      <c r="L45" s="344"/>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428"/>
    </row>
    <row r="46" spans="1:38" ht="16.5" customHeight="1">
      <c r="A46" s="284"/>
      <c r="B46" s="293"/>
      <c r="C46" s="298"/>
      <c r="D46" s="298"/>
      <c r="E46" s="298"/>
      <c r="F46" s="298"/>
      <c r="G46" s="298"/>
      <c r="H46" s="298"/>
      <c r="I46" s="298"/>
      <c r="J46" s="298"/>
      <c r="K46" s="307"/>
      <c r="L46" s="344"/>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428"/>
    </row>
    <row r="47" spans="1:38" ht="16.5" customHeight="1">
      <c r="A47" s="284"/>
      <c r="B47" s="293"/>
      <c r="C47" s="298"/>
      <c r="D47" s="298"/>
      <c r="E47" s="298"/>
      <c r="F47" s="298"/>
      <c r="G47" s="298"/>
      <c r="H47" s="298"/>
      <c r="I47" s="298"/>
      <c r="J47" s="298"/>
      <c r="K47" s="307"/>
      <c r="L47" s="344"/>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428"/>
    </row>
    <row r="48" spans="1:38" ht="16.5" customHeight="1">
      <c r="A48" s="284"/>
      <c r="B48" s="293"/>
      <c r="C48" s="298"/>
      <c r="D48" s="298"/>
      <c r="E48" s="298"/>
      <c r="F48" s="298"/>
      <c r="G48" s="298"/>
      <c r="H48" s="298"/>
      <c r="I48" s="298"/>
      <c r="J48" s="298"/>
      <c r="K48" s="307"/>
      <c r="L48" s="344"/>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428"/>
    </row>
    <row r="49" spans="1:38" ht="16.5" customHeight="1">
      <c r="A49" s="284"/>
      <c r="B49" s="293"/>
      <c r="C49" s="298"/>
      <c r="D49" s="298"/>
      <c r="E49" s="298"/>
      <c r="F49" s="298"/>
      <c r="G49" s="298"/>
      <c r="H49" s="298"/>
      <c r="I49" s="298"/>
      <c r="J49" s="298"/>
      <c r="K49" s="307"/>
      <c r="L49" s="344"/>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428"/>
    </row>
    <row r="50" spans="1:38" ht="16.5" customHeight="1">
      <c r="A50" s="284"/>
      <c r="B50" s="293"/>
      <c r="C50" s="298"/>
      <c r="D50" s="298"/>
      <c r="E50" s="298"/>
      <c r="F50" s="298"/>
      <c r="G50" s="298"/>
      <c r="H50" s="298"/>
      <c r="I50" s="298"/>
      <c r="J50" s="298"/>
      <c r="K50" s="307"/>
      <c r="L50" s="344"/>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428"/>
    </row>
    <row r="51" spans="1:38" ht="16.5" customHeight="1">
      <c r="A51" s="286"/>
      <c r="B51" s="295"/>
      <c r="C51" s="305"/>
      <c r="D51" s="305"/>
      <c r="E51" s="305"/>
      <c r="F51" s="305"/>
      <c r="G51" s="305"/>
      <c r="H51" s="305"/>
      <c r="I51" s="305"/>
      <c r="J51" s="305"/>
      <c r="K51" s="327"/>
      <c r="L51" s="345"/>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429"/>
    </row>
    <row r="52" spans="1:38">
      <c r="AL52" s="430"/>
    </row>
  </sheetData>
  <mergeCells count="78">
    <mergeCell ref="AA2:AB2"/>
    <mergeCell ref="AC2:AD2"/>
    <mergeCell ref="AF2:AG2"/>
    <mergeCell ref="AI2:AJ2"/>
    <mergeCell ref="A5:J5"/>
    <mergeCell ref="Y7:AL7"/>
    <mergeCell ref="Y8:AL8"/>
    <mergeCell ref="Y9:AK9"/>
    <mergeCell ref="A12:AL12"/>
    <mergeCell ref="D15:E15"/>
    <mergeCell ref="G15:AJ15"/>
    <mergeCell ref="C16:AJ16"/>
    <mergeCell ref="A19:AL19"/>
    <mergeCell ref="A21:B21"/>
    <mergeCell ref="C21:K21"/>
    <mergeCell ref="L21:AL21"/>
    <mergeCell ref="V24:AC24"/>
    <mergeCell ref="AD24:AL24"/>
    <mergeCell ref="V25:AC25"/>
    <mergeCell ref="AD25:AL25"/>
    <mergeCell ref="S26:W26"/>
    <mergeCell ref="O27:U27"/>
    <mergeCell ref="W27:AC27"/>
    <mergeCell ref="AE27:AL27"/>
    <mergeCell ref="O28:T28"/>
    <mergeCell ref="W28:AB28"/>
    <mergeCell ref="AE28:AK28"/>
    <mergeCell ref="A29:B29"/>
    <mergeCell ref="C29:K29"/>
    <mergeCell ref="AC30:AJ30"/>
    <mergeCell ref="AC31:AJ31"/>
    <mergeCell ref="AC32:AF32"/>
    <mergeCell ref="AG32:AJ32"/>
    <mergeCell ref="C33:K33"/>
    <mergeCell ref="V33:Y33"/>
    <mergeCell ref="AA33:AD33"/>
    <mergeCell ref="AF33:AI33"/>
    <mergeCell ref="C34:K34"/>
    <mergeCell ref="V34:Y34"/>
    <mergeCell ref="AA34:AD34"/>
    <mergeCell ref="AF34:AI34"/>
    <mergeCell ref="A35:B35"/>
    <mergeCell ref="C35:K35"/>
    <mergeCell ref="L35:Y35"/>
    <mergeCell ref="Z35:AC35"/>
    <mergeCell ref="AD35:AL35"/>
    <mergeCell ref="N36:S36"/>
    <mergeCell ref="T36:Y36"/>
    <mergeCell ref="AD36:AH36"/>
    <mergeCell ref="AI36:AL36"/>
    <mergeCell ref="N37:S37"/>
    <mergeCell ref="T37:Y37"/>
    <mergeCell ref="AD37:AH37"/>
    <mergeCell ref="AI37:AL37"/>
    <mergeCell ref="N38:S38"/>
    <mergeCell ref="T38:Y38"/>
    <mergeCell ref="AD38:AH38"/>
    <mergeCell ref="AI38:AL38"/>
    <mergeCell ref="A22:B25"/>
    <mergeCell ref="C22:G25"/>
    <mergeCell ref="H22:K23"/>
    <mergeCell ref="L22:AL23"/>
    <mergeCell ref="H24:K25"/>
    <mergeCell ref="L24:Q25"/>
    <mergeCell ref="R24:U25"/>
    <mergeCell ref="A26:B28"/>
    <mergeCell ref="C26:K28"/>
    <mergeCell ref="L27:M28"/>
    <mergeCell ref="A30:B32"/>
    <mergeCell ref="C30:K32"/>
    <mergeCell ref="A33:B34"/>
    <mergeCell ref="A36:B38"/>
    <mergeCell ref="C36:K38"/>
    <mergeCell ref="L36:M38"/>
    <mergeCell ref="Z36:AC38"/>
    <mergeCell ref="A39:B51"/>
    <mergeCell ref="C39:K51"/>
    <mergeCell ref="L39:AL51"/>
  </mergeCells>
  <phoneticPr fontId="3"/>
  <printOptions horizontalCentered="1" verticalCentered="1"/>
  <pageMargins left="0.78740157480314965" right="0.39370078740157483" top="0.19685039370078741" bottom="0.19685039370078741" header="0.51181102362204722" footer="0.19685039370078741"/>
  <pageSetup paperSize="9" scale="96" fitToWidth="1" fitToHeight="1" orientation="portrait" usePrinterDefaults="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2">
    <tabColor theme="9"/>
  </sheetPr>
  <dimension ref="A1:AL116"/>
  <sheetViews>
    <sheetView showZeros="0" view="pageBreakPreview" zoomScaleSheetLayoutView="100" workbookViewId="0">
      <selection sqref="A1:AJ1"/>
    </sheetView>
  </sheetViews>
  <sheetFormatPr defaultRowHeight="13.5"/>
  <cols>
    <col min="1" max="37" width="2.5" style="275" customWidth="1"/>
    <col min="38" max="16384" width="9" style="275" customWidth="1"/>
  </cols>
  <sheetData>
    <row r="1" spans="1:38" ht="25.5">
      <c r="A1" s="432" t="s">
        <v>176</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row>
    <row r="2" spans="1:38" s="431" customFormat="1" ht="24" customHeight="1">
      <c r="A2" s="433"/>
    </row>
    <row r="3" spans="1:38" s="431" customFormat="1" ht="24" customHeight="1">
      <c r="A3" s="431" t="s">
        <v>464</v>
      </c>
      <c r="C3" s="437"/>
      <c r="N3" s="447">
        <f>入力シート!$D$6</f>
        <v>0</v>
      </c>
      <c r="O3" s="447"/>
      <c r="P3" s="447"/>
      <c r="Q3" s="447"/>
      <c r="R3" s="447"/>
      <c r="S3" s="447"/>
      <c r="T3" s="447"/>
      <c r="U3" s="447"/>
      <c r="V3" s="447"/>
      <c r="W3" s="447"/>
      <c r="AG3" s="453" t="s">
        <v>179</v>
      </c>
    </row>
    <row r="4" spans="1:38" s="431" customFormat="1" ht="24" customHeight="1">
      <c r="B4" s="431" t="s">
        <v>279</v>
      </c>
      <c r="N4" s="447">
        <f>入力シート!D34</f>
        <v>0</v>
      </c>
      <c r="O4" s="447"/>
      <c r="P4" s="447"/>
      <c r="Q4" s="447"/>
      <c r="R4" s="447"/>
      <c r="S4" s="447"/>
      <c r="T4" s="447"/>
      <c r="U4" s="447"/>
      <c r="V4" s="447"/>
      <c r="W4" s="447"/>
      <c r="AG4" s="453" t="s">
        <v>180</v>
      </c>
    </row>
    <row r="5" spans="1:38" s="431" customFormat="1" ht="24" customHeight="1">
      <c r="B5" s="431" t="s">
        <v>463</v>
      </c>
      <c r="D5" s="441"/>
      <c r="E5" s="441"/>
      <c r="F5" s="441"/>
      <c r="G5" s="441"/>
      <c r="H5" s="441"/>
      <c r="I5" s="441"/>
      <c r="J5" s="441"/>
    </row>
    <row r="6" spans="1:38" s="431" customFormat="1" ht="24" customHeight="1">
      <c r="B6" s="431" t="s">
        <v>363</v>
      </c>
      <c r="C6" s="438"/>
      <c r="D6" s="438"/>
      <c r="E6" s="438"/>
      <c r="F6" s="438"/>
      <c r="G6" s="438"/>
      <c r="H6" s="438"/>
      <c r="I6" s="438"/>
      <c r="J6" s="438"/>
    </row>
    <row r="7" spans="1:38" s="431" customFormat="1" ht="24" customHeight="1">
      <c r="B7" s="431" t="s">
        <v>1</v>
      </c>
      <c r="C7" s="438"/>
      <c r="D7" s="438"/>
      <c r="E7" s="438"/>
      <c r="F7" s="438"/>
      <c r="G7" s="438"/>
      <c r="H7" s="438"/>
      <c r="I7" s="438"/>
      <c r="J7" s="438"/>
    </row>
    <row r="8" spans="1:38" s="431" customFormat="1" ht="24" customHeight="1">
      <c r="A8" s="431" t="s">
        <v>467</v>
      </c>
    </row>
    <row r="9" spans="1:38" s="431" customFormat="1" ht="24" customHeight="1">
      <c r="B9" s="435" t="s">
        <v>472</v>
      </c>
      <c r="C9" s="435"/>
      <c r="D9" s="435"/>
      <c r="E9" s="435"/>
      <c r="F9" s="435"/>
      <c r="G9" s="435"/>
      <c r="H9" s="435"/>
      <c r="I9" s="435"/>
      <c r="J9" s="448">
        <f>入力シート!D7</f>
        <v>0</v>
      </c>
      <c r="K9" s="448"/>
      <c r="L9" s="448"/>
      <c r="M9" s="448"/>
      <c r="N9" s="448"/>
      <c r="O9" s="448"/>
      <c r="P9" s="448"/>
      <c r="Q9" s="448"/>
      <c r="R9" s="448"/>
      <c r="S9" s="448"/>
      <c r="T9" s="448"/>
      <c r="U9" s="448"/>
      <c r="V9" s="448"/>
      <c r="W9" s="448"/>
      <c r="X9" s="448"/>
      <c r="Y9" s="448"/>
      <c r="Z9" s="448"/>
      <c r="AA9" s="448"/>
      <c r="AB9" s="448"/>
      <c r="AC9" s="448"/>
      <c r="AD9" s="448"/>
      <c r="AE9" s="448"/>
      <c r="AF9" s="448"/>
    </row>
    <row r="10" spans="1:38" s="431" customFormat="1" ht="24" customHeight="1">
      <c r="B10" s="435" t="s">
        <v>473</v>
      </c>
      <c r="C10" s="435"/>
      <c r="D10" s="435"/>
      <c r="E10" s="435"/>
      <c r="F10" s="435"/>
      <c r="G10" s="435"/>
      <c r="H10" s="435"/>
      <c r="I10" s="435"/>
      <c r="J10" s="431" t="s">
        <v>188</v>
      </c>
      <c r="L10" s="449" t="str">
        <f>IF(入力シート!E43="","",YEAR(入力シート!E43)-2018)</f>
        <v/>
      </c>
      <c r="M10" s="449"/>
      <c r="N10" s="431" t="s">
        <v>90</v>
      </c>
      <c r="O10" s="449" t="str">
        <f>IF(入力シート!E43="","",MONTH(入力シート!E43))</f>
        <v/>
      </c>
      <c r="P10" s="449"/>
      <c r="Q10" s="431" t="s">
        <v>236</v>
      </c>
      <c r="R10" s="449" t="str">
        <f>IF(入力シート!E43="","",DAY(入力シート!E43))</f>
        <v/>
      </c>
      <c r="S10" s="449"/>
      <c r="T10" s="431" t="s">
        <v>474</v>
      </c>
      <c r="X10" s="449" t="str">
        <f>IF(入力シート!H43="","",YEAR(入力シート!H43)-2018)</f>
        <v/>
      </c>
      <c r="Y10" s="449"/>
      <c r="Z10" s="431" t="s">
        <v>90</v>
      </c>
      <c r="AA10" s="449" t="str">
        <f>IF(入力シート!H43="","",MONTH(入力シート!H43))</f>
        <v/>
      </c>
      <c r="AB10" s="449"/>
      <c r="AC10" s="431" t="s">
        <v>236</v>
      </c>
      <c r="AD10" s="449" t="str">
        <f>IF(入力シート!H43="","",DAY(入力シート!H43))</f>
        <v/>
      </c>
      <c r="AE10" s="449"/>
      <c r="AF10" s="431" t="s">
        <v>40</v>
      </c>
      <c r="AL10" s="455"/>
    </row>
    <row r="11" spans="1:38" s="431" customFormat="1" ht="24" customHeight="1">
      <c r="B11" s="435" t="s">
        <v>329</v>
      </c>
      <c r="C11" s="435"/>
      <c r="D11" s="435"/>
      <c r="E11" s="435"/>
      <c r="F11" s="435"/>
      <c r="G11" s="435"/>
      <c r="H11" s="435"/>
      <c r="I11" s="435"/>
      <c r="J11" s="447">
        <f>入力シート!D8</f>
        <v>0</v>
      </c>
      <c r="K11" s="447"/>
      <c r="L11" s="447"/>
      <c r="M11" s="447"/>
      <c r="N11" s="447"/>
      <c r="O11" s="447"/>
      <c r="P11" s="447"/>
      <c r="Q11" s="447"/>
      <c r="R11" s="447"/>
      <c r="S11" s="447"/>
      <c r="T11" s="447"/>
      <c r="U11" s="447"/>
      <c r="V11" s="447"/>
      <c r="W11" s="447"/>
      <c r="X11" s="447"/>
      <c r="Y11" s="447"/>
      <c r="Z11" s="447"/>
      <c r="AA11" s="447"/>
      <c r="AB11" s="447"/>
      <c r="AC11" s="447"/>
      <c r="AD11" s="447"/>
      <c r="AE11" s="447"/>
      <c r="AF11" s="447"/>
    </row>
    <row r="12" spans="1:38" s="431" customFormat="1" ht="24" customHeight="1">
      <c r="D12" s="431" t="s">
        <v>404</v>
      </c>
    </row>
    <row r="13" spans="1:38" s="431" customFormat="1" ht="24" customHeight="1">
      <c r="C13" s="431" t="s">
        <v>174</v>
      </c>
    </row>
    <row r="14" spans="1:38" s="431" customFormat="1" ht="24" customHeight="1">
      <c r="C14" s="431" t="s">
        <v>476</v>
      </c>
    </row>
    <row r="15" spans="1:38" s="431" customFormat="1" ht="24" customHeight="1">
      <c r="C15" s="431" t="s">
        <v>478</v>
      </c>
    </row>
    <row r="16" spans="1:38" s="431" customFormat="1" ht="24" customHeight="1">
      <c r="C16" s="431" t="s">
        <v>479</v>
      </c>
    </row>
    <row r="17" spans="1:38" s="431" customFormat="1" ht="24" customHeight="1">
      <c r="C17" s="431" t="s">
        <v>190</v>
      </c>
    </row>
    <row r="18" spans="1:38" s="431" customFormat="1" ht="24" customHeight="1">
      <c r="C18" s="431" t="s">
        <v>480</v>
      </c>
    </row>
    <row r="19" spans="1:38" s="431" customFormat="1" ht="24" customHeight="1">
      <c r="B19" s="431" t="s">
        <v>437</v>
      </c>
    </row>
    <row r="20" spans="1:38" s="431" customFormat="1" ht="24" customHeight="1">
      <c r="E20" s="435" t="s">
        <v>455</v>
      </c>
      <c r="F20" s="435"/>
      <c r="G20" s="435"/>
      <c r="H20" s="435"/>
      <c r="I20" s="445"/>
      <c r="M20" s="452">
        <f>入力シート!D44</f>
        <v>0</v>
      </c>
      <c r="N20" s="452"/>
      <c r="O20" s="452"/>
      <c r="P20" s="452"/>
      <c r="Q20" s="452"/>
      <c r="R20" s="452"/>
      <c r="S20" s="452"/>
      <c r="T20" s="452"/>
      <c r="U20" s="431" t="s">
        <v>523</v>
      </c>
      <c r="AL20" s="455"/>
    </row>
    <row r="21" spans="1:38" s="431" customFormat="1" ht="24" customHeight="1">
      <c r="C21" s="439"/>
      <c r="E21" s="435" t="s">
        <v>456</v>
      </c>
      <c r="F21" s="435"/>
      <c r="G21" s="435"/>
      <c r="H21" s="435"/>
      <c r="I21" s="439"/>
      <c r="L21" s="439" t="s">
        <v>481</v>
      </c>
      <c r="Q21" s="431" t="s">
        <v>482</v>
      </c>
      <c r="W21" s="442">
        <f>入力シート!I45</f>
        <v>0</v>
      </c>
      <c r="X21" s="442"/>
      <c r="Y21" s="442"/>
      <c r="Z21" s="442"/>
      <c r="AA21" s="431" t="s">
        <v>27</v>
      </c>
      <c r="AL21" s="455"/>
    </row>
    <row r="22" spans="1:38" s="431" customFormat="1" ht="24" customHeight="1">
      <c r="A22" s="431" t="s">
        <v>181</v>
      </c>
      <c r="AL22" s="455"/>
    </row>
    <row r="23" spans="1:38" s="431" customFormat="1" ht="24" customHeight="1">
      <c r="B23" s="431" t="s">
        <v>230</v>
      </c>
    </row>
    <row r="24" spans="1:38" s="431" customFormat="1" ht="24" customHeight="1">
      <c r="B24" s="431" t="s">
        <v>193</v>
      </c>
    </row>
    <row r="25" spans="1:38" s="431" customFormat="1" ht="24" customHeight="1">
      <c r="A25" s="431" t="s">
        <v>395</v>
      </c>
    </row>
    <row r="26" spans="1:38" s="431" customFormat="1" ht="24" customHeight="1">
      <c r="A26" s="431" t="s">
        <v>393</v>
      </c>
      <c r="B26" s="436"/>
      <c r="C26" s="440">
        <f>入力シート!E37</f>
        <v>0</v>
      </c>
      <c r="D26" s="442"/>
      <c r="E26" s="442"/>
      <c r="F26" s="442"/>
      <c r="G26" s="440">
        <f>入力シート!E38</f>
        <v>0</v>
      </c>
      <c r="H26" s="442"/>
      <c r="I26" s="442"/>
      <c r="J26" s="442"/>
      <c r="K26" s="440">
        <f>入力シート!E39</f>
        <v>0</v>
      </c>
      <c r="L26" s="442"/>
      <c r="M26" s="442"/>
      <c r="N26" s="442"/>
      <c r="O26" s="440">
        <f>入力シート!E40</f>
        <v>0</v>
      </c>
      <c r="P26" s="442"/>
      <c r="Q26" s="442"/>
      <c r="R26" s="442"/>
      <c r="S26" s="440">
        <f>入力シート!E41</f>
        <v>0</v>
      </c>
      <c r="T26" s="442"/>
      <c r="U26" s="442"/>
      <c r="V26" s="442"/>
      <c r="W26" s="440">
        <f>入力シート!E42</f>
        <v>0</v>
      </c>
      <c r="X26" s="442"/>
      <c r="Y26" s="442"/>
      <c r="Z26" s="442"/>
      <c r="AA26" s="431" t="s">
        <v>397</v>
      </c>
    </row>
    <row r="27" spans="1:38" s="431" customFormat="1" ht="24" customHeight="1">
      <c r="B27" s="431" t="s">
        <v>271</v>
      </c>
    </row>
    <row r="28" spans="1:38" s="431" customFormat="1" ht="24" customHeight="1">
      <c r="B28" s="431" t="s">
        <v>153</v>
      </c>
    </row>
    <row r="29" spans="1:38" s="431" customFormat="1" ht="24" customHeight="1">
      <c r="A29" s="431" t="s">
        <v>468</v>
      </c>
    </row>
    <row r="30" spans="1:38" s="431" customFormat="1" ht="24" customHeight="1">
      <c r="B30" s="431" t="s">
        <v>26</v>
      </c>
    </row>
    <row r="31" spans="1:38" s="431" customFormat="1" ht="24" customHeight="1">
      <c r="A31" s="431" t="s">
        <v>124</v>
      </c>
    </row>
    <row r="32" spans="1:38" s="431" customFormat="1" ht="24" customHeight="1">
      <c r="B32" s="431" t="s">
        <v>484</v>
      </c>
    </row>
    <row r="33" spans="1:2" s="431" customFormat="1" ht="24" customHeight="1">
      <c r="B33" s="431" t="s">
        <v>263</v>
      </c>
    </row>
    <row r="34" spans="1:2" s="431" customFormat="1" ht="24" customHeight="1">
      <c r="A34" s="431" t="s">
        <v>469</v>
      </c>
    </row>
    <row r="35" spans="1:2" s="431" customFormat="1" ht="24" customHeight="1">
      <c r="B35" s="431" t="s">
        <v>186</v>
      </c>
    </row>
    <row r="36" spans="1:2" s="431" customFormat="1" ht="24" customHeight="1">
      <c r="A36" s="431" t="s">
        <v>383</v>
      </c>
    </row>
    <row r="37" spans="1:2" s="431" customFormat="1" ht="24" customHeight="1">
      <c r="B37" s="431" t="s">
        <v>268</v>
      </c>
    </row>
    <row r="38" spans="1:2" s="431" customFormat="1" ht="24" customHeight="1">
      <c r="B38" s="431" t="s">
        <v>486</v>
      </c>
    </row>
    <row r="39" spans="1:2" s="431" customFormat="1" ht="24" customHeight="1">
      <c r="A39" s="431" t="s">
        <v>13</v>
      </c>
    </row>
    <row r="40" spans="1:2" s="431" customFormat="1" ht="24" customHeight="1">
      <c r="B40" s="431" t="s">
        <v>487</v>
      </c>
    </row>
    <row r="41" spans="1:2" s="431" customFormat="1" ht="24" customHeight="1">
      <c r="A41" s="431" t="s">
        <v>471</v>
      </c>
    </row>
    <row r="42" spans="1:2" s="431" customFormat="1" ht="24" customHeight="1">
      <c r="B42" s="431" t="s">
        <v>219</v>
      </c>
    </row>
    <row r="43" spans="1:2" s="431" customFormat="1" ht="24" customHeight="1">
      <c r="B43" s="431" t="s">
        <v>165</v>
      </c>
    </row>
    <row r="44" spans="1:2" s="431" customFormat="1" ht="24" customHeight="1">
      <c r="A44" s="431" t="s">
        <v>358</v>
      </c>
    </row>
    <row r="45" spans="1:2" s="431" customFormat="1" ht="24" customHeight="1">
      <c r="B45" s="431" t="s">
        <v>488</v>
      </c>
    </row>
    <row r="46" spans="1:2" s="431" customFormat="1" ht="24" customHeight="1">
      <c r="B46" s="431" t="s">
        <v>489</v>
      </c>
    </row>
    <row r="47" spans="1:2" s="431" customFormat="1" ht="24" customHeight="1">
      <c r="A47" s="431" t="s">
        <v>359</v>
      </c>
    </row>
    <row r="48" spans="1:2" s="431" customFormat="1" ht="24" customHeight="1">
      <c r="B48" s="431" t="s">
        <v>332</v>
      </c>
    </row>
    <row r="49" spans="1:2" s="431" customFormat="1" ht="24" customHeight="1">
      <c r="B49" s="431" t="s">
        <v>493</v>
      </c>
    </row>
    <row r="50" spans="1:2" s="431" customFormat="1" ht="24" customHeight="1">
      <c r="A50" s="431" t="s">
        <v>361</v>
      </c>
    </row>
    <row r="51" spans="1:2" s="431" customFormat="1" ht="24" customHeight="1">
      <c r="B51" s="431" t="s">
        <v>494</v>
      </c>
    </row>
    <row r="52" spans="1:2" s="431" customFormat="1" ht="24" customHeight="1">
      <c r="A52" s="431" t="s">
        <v>344</v>
      </c>
    </row>
    <row r="53" spans="1:2" s="431" customFormat="1" ht="24" customHeight="1">
      <c r="B53" s="431" t="s">
        <v>465</v>
      </c>
    </row>
    <row r="54" spans="1:2" s="431" customFormat="1" ht="24" customHeight="1">
      <c r="A54" s="431" t="s">
        <v>187</v>
      </c>
    </row>
    <row r="55" spans="1:2" s="431" customFormat="1" ht="24" customHeight="1">
      <c r="B55" s="431" t="s">
        <v>29</v>
      </c>
    </row>
    <row r="56" spans="1:2" s="431" customFormat="1" ht="24" customHeight="1">
      <c r="B56" s="431" t="s">
        <v>495</v>
      </c>
    </row>
    <row r="57" spans="1:2" s="431" customFormat="1" ht="24" customHeight="1">
      <c r="B57" s="431" t="s">
        <v>224</v>
      </c>
    </row>
    <row r="58" spans="1:2" s="431" customFormat="1" ht="24" customHeight="1">
      <c r="A58" s="431" t="s">
        <v>189</v>
      </c>
    </row>
    <row r="59" spans="1:2" s="431" customFormat="1" ht="24" customHeight="1">
      <c r="B59" s="431" t="s">
        <v>497</v>
      </c>
    </row>
    <row r="60" spans="1:2" s="431" customFormat="1" ht="24" customHeight="1">
      <c r="A60" s="431" t="s">
        <v>364</v>
      </c>
    </row>
    <row r="61" spans="1:2" s="431" customFormat="1" ht="24" customHeight="1">
      <c r="B61" s="431" t="s">
        <v>220</v>
      </c>
    </row>
    <row r="62" spans="1:2" s="431" customFormat="1" ht="24" customHeight="1">
      <c r="A62" s="431" t="s">
        <v>269</v>
      </c>
    </row>
    <row r="63" spans="1:2" s="431" customFormat="1" ht="24" customHeight="1">
      <c r="B63" s="431" t="s">
        <v>499</v>
      </c>
    </row>
    <row r="64" spans="1:2" s="431" customFormat="1" ht="24" customHeight="1">
      <c r="A64" s="431" t="s">
        <v>192</v>
      </c>
    </row>
    <row r="65" spans="1:2" s="431" customFormat="1" ht="24" customHeight="1">
      <c r="A65" s="431" t="s">
        <v>194</v>
      </c>
    </row>
    <row r="66" spans="1:2" s="431" customFormat="1" ht="24" customHeight="1">
      <c r="A66" s="431" t="s">
        <v>195</v>
      </c>
    </row>
    <row r="67" spans="1:2" s="431" customFormat="1" ht="24" customHeight="1">
      <c r="A67" s="431" t="s">
        <v>199</v>
      </c>
    </row>
    <row r="68" spans="1:2" s="431" customFormat="1" ht="24" customHeight="1">
      <c r="A68" s="431" t="s">
        <v>202</v>
      </c>
    </row>
    <row r="69" spans="1:2" s="431" customFormat="1" ht="24" customHeight="1">
      <c r="B69" s="431" t="s">
        <v>320</v>
      </c>
    </row>
    <row r="70" spans="1:2" s="431" customFormat="1" ht="24" customHeight="1">
      <c r="B70" s="431" t="s">
        <v>500</v>
      </c>
    </row>
    <row r="71" spans="1:2" s="431" customFormat="1" ht="24" customHeight="1">
      <c r="A71" s="431" t="s">
        <v>338</v>
      </c>
    </row>
    <row r="72" spans="1:2" s="431" customFormat="1" ht="24" customHeight="1">
      <c r="B72" s="431" t="s">
        <v>506</v>
      </c>
    </row>
    <row r="73" spans="1:2" s="431" customFormat="1" ht="24" customHeight="1">
      <c r="A73" s="431" t="s">
        <v>21</v>
      </c>
    </row>
    <row r="74" spans="1:2" s="431" customFormat="1" ht="24" customHeight="1">
      <c r="B74" s="431" t="s">
        <v>503</v>
      </c>
    </row>
    <row r="75" spans="1:2" s="431" customFormat="1" ht="24" customHeight="1">
      <c r="B75" s="431" t="s">
        <v>504</v>
      </c>
    </row>
    <row r="76" spans="1:2" s="431" customFormat="1" ht="24" customHeight="1">
      <c r="A76" s="431" t="s">
        <v>366</v>
      </c>
    </row>
    <row r="77" spans="1:2" s="431" customFormat="1" ht="24" customHeight="1">
      <c r="B77" s="431" t="s">
        <v>507</v>
      </c>
    </row>
    <row r="78" spans="1:2" s="431" customFormat="1" ht="24" customHeight="1">
      <c r="A78" s="431" t="s">
        <v>203</v>
      </c>
    </row>
    <row r="79" spans="1:2" s="431" customFormat="1" ht="24" customHeight="1">
      <c r="A79" s="431" t="s">
        <v>150</v>
      </c>
    </row>
    <row r="80" spans="1:2" s="431" customFormat="1" ht="24" customHeight="1">
      <c r="A80" s="431" t="s">
        <v>369</v>
      </c>
    </row>
    <row r="81" spans="1:38" s="431" customFormat="1" ht="24" customHeight="1">
      <c r="A81" s="431" t="s">
        <v>145</v>
      </c>
    </row>
    <row r="82" spans="1:38" s="431" customFormat="1" ht="24" customHeight="1">
      <c r="A82" s="434" t="s">
        <v>207</v>
      </c>
    </row>
    <row r="83" spans="1:38" s="431" customFormat="1" ht="24" customHeight="1">
      <c r="A83" s="431" t="s">
        <v>208</v>
      </c>
    </row>
    <row r="84" spans="1:38" s="431" customFormat="1" ht="24" customHeight="1">
      <c r="A84" s="431" t="s">
        <v>23</v>
      </c>
    </row>
    <row r="85" spans="1:38" s="431" customFormat="1" ht="24" customHeight="1">
      <c r="A85" s="431" t="s">
        <v>210</v>
      </c>
    </row>
    <row r="86" spans="1:38" s="431" customFormat="1" ht="24" customHeight="1">
      <c r="A86" s="431" t="s">
        <v>182</v>
      </c>
    </row>
    <row r="87" spans="1:38" s="431" customFormat="1" ht="24" customHeight="1">
      <c r="A87" s="431" t="s">
        <v>371</v>
      </c>
    </row>
    <row r="88" spans="1:38" s="431" customFormat="1" ht="24" customHeight="1">
      <c r="B88" s="431" t="s">
        <v>508</v>
      </c>
    </row>
    <row r="89" spans="1:38" s="431" customFormat="1" ht="24" customHeight="1">
      <c r="B89" s="431" t="s">
        <v>509</v>
      </c>
      <c r="AA89" s="454">
        <f>入力シート!F46</f>
        <v>0</v>
      </c>
      <c r="AB89" s="449"/>
      <c r="AC89" s="449"/>
      <c r="AD89" s="431" t="s">
        <v>217</v>
      </c>
      <c r="AL89" s="455"/>
    </row>
    <row r="90" spans="1:38" s="431" customFormat="1" ht="24" customHeight="1">
      <c r="B90" s="431" t="s">
        <v>198</v>
      </c>
    </row>
    <row r="91" spans="1:38" s="431" customFormat="1" ht="24" customHeight="1">
      <c r="A91" s="431" t="s">
        <v>213</v>
      </c>
    </row>
    <row r="92" spans="1:38" s="431" customFormat="1" ht="24" customHeight="1">
      <c r="B92" s="431" t="s">
        <v>308</v>
      </c>
      <c r="AE92" s="454">
        <f>入力シート!F47</f>
        <v>0</v>
      </c>
      <c r="AF92" s="449"/>
      <c r="AL92" s="455"/>
    </row>
    <row r="93" spans="1:38" s="431" customFormat="1" ht="24" customHeight="1">
      <c r="B93" s="431" t="s">
        <v>510</v>
      </c>
    </row>
    <row r="94" spans="1:38" s="431" customFormat="1" ht="24" customHeight="1">
      <c r="A94" s="431" t="s">
        <v>112</v>
      </c>
    </row>
    <row r="95" spans="1:38" s="431" customFormat="1" ht="24" customHeight="1">
      <c r="B95" s="431" t="s">
        <v>511</v>
      </c>
    </row>
    <row r="96" spans="1:38" s="431" customFormat="1" ht="24" customHeight="1">
      <c r="B96" s="431" t="s">
        <v>512</v>
      </c>
    </row>
    <row r="97" spans="1:38" s="431" customFormat="1" ht="24" customHeight="1">
      <c r="A97" s="431" t="s">
        <v>183</v>
      </c>
    </row>
    <row r="98" spans="1:38" s="431" customFormat="1" ht="24" customHeight="1">
      <c r="A98" s="433"/>
    </row>
    <row r="99" spans="1:38" s="431" customFormat="1" ht="24" customHeight="1">
      <c r="V99" s="431" t="s">
        <v>188</v>
      </c>
      <c r="X99" s="449" t="str">
        <f>IF(入力シート!D48="","",YEAR(入力シート!D48)-2018)</f>
        <v/>
      </c>
      <c r="Y99" s="449"/>
      <c r="Z99" s="431" t="s">
        <v>90</v>
      </c>
      <c r="AA99" s="449" t="str">
        <f>IF(入力シート!D48="","",MONTH(入力シート!D48))</f>
        <v/>
      </c>
      <c r="AB99" s="449"/>
      <c r="AC99" s="431" t="s">
        <v>236</v>
      </c>
      <c r="AD99" s="449" t="str">
        <f>IF(入力シート!D48="","",DAY(入力シート!D48))</f>
        <v/>
      </c>
      <c r="AE99" s="449"/>
      <c r="AF99" s="431" t="s">
        <v>40</v>
      </c>
      <c r="AL99" s="455"/>
    </row>
    <row r="100" spans="1:38" s="431" customFormat="1" ht="24" customHeight="1">
      <c r="A100" s="433"/>
      <c r="AL100" s="455"/>
    </row>
    <row r="101" spans="1:38" s="431" customFormat="1" ht="24" customHeight="1">
      <c r="A101" s="431" t="s">
        <v>514</v>
      </c>
      <c r="C101" s="431" t="s">
        <v>368</v>
      </c>
      <c r="H101" s="431" t="s">
        <v>22</v>
      </c>
      <c r="L101" s="450">
        <f>入力シート!D3</f>
        <v>0</v>
      </c>
      <c r="M101" s="450"/>
      <c r="N101" s="450"/>
      <c r="O101" s="450"/>
      <c r="P101" s="450"/>
      <c r="Q101" s="450"/>
      <c r="R101" s="450"/>
      <c r="S101" s="450"/>
      <c r="T101" s="450"/>
      <c r="U101" s="450"/>
      <c r="V101" s="450"/>
      <c r="W101" s="450"/>
      <c r="X101" s="450"/>
      <c r="Y101" s="450"/>
      <c r="Z101" s="450"/>
      <c r="AA101" s="450"/>
      <c r="AB101" s="450"/>
    </row>
    <row r="102" spans="1:38" s="431" customFormat="1" ht="24" customHeight="1">
      <c r="A102" s="433"/>
      <c r="L102" s="450">
        <f>入力シート!D4</f>
        <v>0</v>
      </c>
      <c r="M102" s="450"/>
      <c r="N102" s="450"/>
      <c r="O102" s="450"/>
      <c r="P102" s="450"/>
      <c r="Q102" s="450"/>
      <c r="R102" s="450"/>
      <c r="S102" s="450"/>
      <c r="T102" s="450"/>
      <c r="U102" s="450"/>
      <c r="V102" s="450"/>
      <c r="W102" s="450"/>
      <c r="X102" s="450"/>
      <c r="Y102" s="450"/>
      <c r="Z102" s="450"/>
      <c r="AA102" s="450"/>
      <c r="AB102" s="450"/>
    </row>
    <row r="103" spans="1:38" s="431" customFormat="1" ht="24" customHeight="1">
      <c r="H103" s="431" t="s">
        <v>16</v>
      </c>
      <c r="I103" s="446"/>
      <c r="L103" s="450">
        <f>入力シート!D6</f>
        <v>0</v>
      </c>
      <c r="M103" s="450"/>
      <c r="N103" s="450"/>
      <c r="O103" s="450"/>
      <c r="P103" s="450"/>
      <c r="Q103" s="450"/>
      <c r="R103" s="450"/>
      <c r="S103" s="450"/>
      <c r="T103" s="450"/>
      <c r="U103" s="450"/>
      <c r="V103" s="450"/>
      <c r="W103" s="450"/>
      <c r="X103" s="450"/>
      <c r="Y103" s="450"/>
      <c r="Z103" s="450"/>
      <c r="AA103" s="450"/>
      <c r="AB103" s="450"/>
      <c r="AC103" s="446" t="s">
        <v>47</v>
      </c>
    </row>
    <row r="104" spans="1:38" s="431" customFormat="1" ht="24" customHeight="1">
      <c r="A104" s="433"/>
      <c r="D104" s="437"/>
      <c r="E104" s="437"/>
      <c r="F104" s="437"/>
      <c r="G104" s="437"/>
      <c r="L104" s="451"/>
      <c r="M104" s="451"/>
      <c r="N104" s="451"/>
      <c r="O104" s="451"/>
      <c r="P104" s="451"/>
      <c r="Q104" s="451"/>
      <c r="R104" s="451"/>
      <c r="S104" s="451"/>
      <c r="T104" s="451"/>
      <c r="U104" s="451"/>
      <c r="V104" s="451"/>
      <c r="W104" s="451"/>
      <c r="X104" s="451"/>
      <c r="Y104" s="451"/>
      <c r="Z104" s="451"/>
      <c r="AA104" s="451"/>
      <c r="AB104" s="451"/>
    </row>
    <row r="105" spans="1:38" s="431" customFormat="1" ht="24" customHeight="1">
      <c r="A105" s="433"/>
    </row>
    <row r="106" spans="1:38" s="431" customFormat="1" ht="24" customHeight="1">
      <c r="A106" s="433"/>
    </row>
    <row r="107" spans="1:38" s="431" customFormat="1" ht="24" customHeight="1">
      <c r="A107" s="431" t="s">
        <v>515</v>
      </c>
      <c r="C107" s="431" t="s">
        <v>251</v>
      </c>
      <c r="H107" s="431" t="s">
        <v>22</v>
      </c>
      <c r="L107" s="450">
        <f>入力シート!D32</f>
        <v>0</v>
      </c>
      <c r="M107" s="450"/>
      <c r="N107" s="450"/>
      <c r="O107" s="450"/>
      <c r="P107" s="450"/>
      <c r="Q107" s="450"/>
      <c r="R107" s="450"/>
      <c r="S107" s="450"/>
      <c r="T107" s="450"/>
      <c r="U107" s="450"/>
      <c r="V107" s="450"/>
      <c r="W107" s="450"/>
      <c r="X107" s="450"/>
      <c r="Y107" s="450"/>
      <c r="Z107" s="450"/>
      <c r="AA107" s="450"/>
      <c r="AB107" s="450"/>
    </row>
    <row r="108" spans="1:38" s="431" customFormat="1" ht="24" customHeight="1">
      <c r="A108" s="433"/>
      <c r="L108" s="450">
        <f>入力シート!D33</f>
        <v>0</v>
      </c>
      <c r="M108" s="450"/>
      <c r="N108" s="450"/>
      <c r="O108" s="450"/>
      <c r="P108" s="450"/>
      <c r="Q108" s="450"/>
      <c r="R108" s="450"/>
      <c r="S108" s="450"/>
      <c r="T108" s="450"/>
      <c r="U108" s="450"/>
      <c r="V108" s="450"/>
      <c r="W108" s="450"/>
      <c r="X108" s="450"/>
      <c r="Y108" s="450"/>
      <c r="Z108" s="450"/>
      <c r="AA108" s="450"/>
      <c r="AB108" s="450"/>
    </row>
    <row r="109" spans="1:38" s="431" customFormat="1" ht="24" customHeight="1">
      <c r="H109" s="431" t="s">
        <v>16</v>
      </c>
      <c r="I109" s="446"/>
      <c r="L109" s="450">
        <f>入力シート!D34</f>
        <v>0</v>
      </c>
      <c r="M109" s="450"/>
      <c r="N109" s="450"/>
      <c r="O109" s="450"/>
      <c r="P109" s="450"/>
      <c r="Q109" s="450"/>
      <c r="R109" s="450"/>
      <c r="S109" s="450"/>
      <c r="T109" s="450"/>
      <c r="U109" s="450"/>
      <c r="V109" s="450"/>
      <c r="W109" s="450"/>
      <c r="X109" s="450"/>
      <c r="Y109" s="450"/>
      <c r="Z109" s="450"/>
      <c r="AA109" s="450"/>
      <c r="AB109" s="450"/>
    </row>
    <row r="110" spans="1:38" s="431" customFormat="1" ht="24" customHeight="1">
      <c r="A110" s="433"/>
      <c r="D110" s="443"/>
      <c r="E110" s="443"/>
      <c r="F110" s="443"/>
      <c r="G110" s="443"/>
      <c r="L110" s="450">
        <f>入力シート!D35</f>
        <v>0</v>
      </c>
      <c r="M110" s="450"/>
      <c r="N110" s="450"/>
      <c r="O110" s="450"/>
      <c r="P110" s="450"/>
      <c r="Q110" s="450"/>
      <c r="R110" s="450"/>
      <c r="S110" s="450"/>
      <c r="T110" s="450"/>
      <c r="U110" s="450"/>
      <c r="V110" s="450"/>
      <c r="W110" s="450"/>
      <c r="X110" s="450"/>
      <c r="Y110" s="450"/>
      <c r="Z110" s="450"/>
      <c r="AA110" s="450"/>
      <c r="AB110" s="450"/>
      <c r="AC110" s="446" t="s">
        <v>47</v>
      </c>
    </row>
    <row r="111" spans="1:38" s="431" customFormat="1" ht="24" customHeight="1">
      <c r="A111" s="433"/>
    </row>
    <row r="112" spans="1:38" s="431" customFormat="1" ht="24" customHeight="1">
      <c r="I112" s="447"/>
      <c r="U112" s="453" t="s">
        <v>30</v>
      </c>
      <c r="V112" s="447" t="str">
        <f>IF(入力シート!$F$36="登",入力シート!D36&amp;"知事（"&amp;入力シート!F36&amp;入力シート!G36&amp;"）第"&amp;入力シート!I36&amp;"号","")</f>
        <v/>
      </c>
      <c r="W112" s="447"/>
      <c r="X112" s="447"/>
      <c r="Y112" s="447"/>
      <c r="Z112" s="447"/>
      <c r="AA112" s="447"/>
      <c r="AB112" s="447"/>
      <c r="AC112" s="447"/>
      <c r="AD112" s="447"/>
      <c r="AE112" s="447"/>
      <c r="AG112" s="431" t="s">
        <v>27</v>
      </c>
    </row>
    <row r="113" spans="1:33" s="431" customFormat="1" ht="24" customHeight="1">
      <c r="A113" s="433"/>
    </row>
    <row r="114" spans="1:33" s="431" customFormat="1" ht="24" customHeight="1">
      <c r="I114" s="447"/>
      <c r="U114" s="453" t="s">
        <v>35</v>
      </c>
      <c r="V114" s="447" t="str">
        <f>IF(入力シート!$F$36="届",入力シート!D36&amp;"知事（"&amp;入力シート!F36&amp;入力シート!G36&amp;"）第"&amp;入力シート!I36&amp;"号","")</f>
        <v/>
      </c>
      <c r="W114" s="447"/>
      <c r="X114" s="447"/>
      <c r="Y114" s="447"/>
      <c r="Z114" s="447"/>
      <c r="AA114" s="447"/>
      <c r="AB114" s="447"/>
      <c r="AC114" s="447"/>
      <c r="AD114" s="447"/>
      <c r="AE114" s="447"/>
      <c r="AG114" s="431" t="s">
        <v>27</v>
      </c>
    </row>
    <row r="115" spans="1:33" ht="24" customHeight="1"/>
    <row r="116" spans="1:33" ht="24" customHeight="1">
      <c r="H116" s="444"/>
      <c r="I116" s="444"/>
    </row>
    <row r="117" spans="1:33" ht="24" customHeight="1"/>
    <row r="118" spans="1:33" ht="24" customHeight="1"/>
    <row r="119" spans="1:33" ht="24" customHeight="1"/>
    <row r="120" spans="1:33" ht="24" customHeight="1"/>
    <row r="121" spans="1:33" ht="24" customHeight="1"/>
    <row r="122" spans="1:33" ht="24" customHeight="1"/>
    <row r="123" spans="1:33" ht="24" customHeight="1"/>
    <row r="124" spans="1:33" ht="24" customHeight="1"/>
    <row r="125" spans="1:33" ht="24" customHeight="1"/>
    <row r="126" spans="1:33" ht="24" customHeight="1"/>
    <row r="127" spans="1:33" ht="24" customHeight="1"/>
    <row r="128" spans="1:33" ht="24" customHeight="1"/>
    <row r="129" ht="24" customHeight="1"/>
  </sheetData>
  <dataConsolidate link="1"/>
  <mergeCells count="39">
    <mergeCell ref="A1:AJ1"/>
    <mergeCell ref="N3:W3"/>
    <mergeCell ref="N4:W4"/>
    <mergeCell ref="B9:H9"/>
    <mergeCell ref="J9:AF9"/>
    <mergeCell ref="B10:H10"/>
    <mergeCell ref="L10:M10"/>
    <mergeCell ref="O10:P10"/>
    <mergeCell ref="R10:S10"/>
    <mergeCell ref="X10:Y10"/>
    <mergeCell ref="AA10:AB10"/>
    <mergeCell ref="AD10:AE10"/>
    <mergeCell ref="B11:H11"/>
    <mergeCell ref="J11:AF11"/>
    <mergeCell ref="E20:H20"/>
    <mergeCell ref="M20:T20"/>
    <mergeCell ref="E21:H21"/>
    <mergeCell ref="W21:Z21"/>
    <mergeCell ref="C26:F26"/>
    <mergeCell ref="G26:J26"/>
    <mergeCell ref="K26:N26"/>
    <mergeCell ref="O26:R26"/>
    <mergeCell ref="S26:V26"/>
    <mergeCell ref="W26:Z26"/>
    <mergeCell ref="AA89:AC89"/>
    <mergeCell ref="AE92:AF92"/>
    <mergeCell ref="X99:Y99"/>
    <mergeCell ref="AA99:AB99"/>
    <mergeCell ref="AD99:AE99"/>
    <mergeCell ref="L101:AB101"/>
    <mergeCell ref="L102:AB102"/>
    <mergeCell ref="L103:AB103"/>
    <mergeCell ref="L104:AB104"/>
    <mergeCell ref="L107:AB107"/>
    <mergeCell ref="L108:AB108"/>
    <mergeCell ref="L109:AB109"/>
    <mergeCell ref="L110:AB110"/>
    <mergeCell ref="V112:AE112"/>
    <mergeCell ref="V114:AE114"/>
  </mergeCells>
  <phoneticPr fontId="3"/>
  <printOptions horizontalCentered="1" verticalCentered="1"/>
  <pageMargins left="0.78740157480314965" right="0.39370078740157483" top="0.19685039370078741" bottom="0.19685039370078741" header="0.51181102362204722" footer="0.51181102362204722"/>
  <pageSetup paperSize="9" fitToWidth="1" fitToHeight="1" orientation="portrait" usePrinterDefaults="1" r:id="rId1"/>
  <headerFooter alignWithMargins="0"/>
  <rowBreaks count="3" manualBreakCount="3">
    <brk id="33" max="35" man="1"/>
    <brk id="65" max="35" man="1"/>
    <brk id="97"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 stopIfTrue="1" id="{C52615F7-AC57-4EC9-A8A8-DEEEB53953A1}">
            <xm:f>入力シート!$K$46=TRUE</xm:f>
            <x14:dxf>
              <font>
                <strike/>
              </font>
            </x14:dxf>
          </x14:cfRule>
          <xm:sqref>A87</xm:sqref>
        </x14:conditionalFormatting>
        <x14:conditionalFormatting xmlns:xm="http://schemas.microsoft.com/office/excel/2006/main">
          <x14:cfRule type="expression" priority="7" id="{43DA2593-3FE7-4942-A55D-2A914928900E}">
            <xm:f>入力シート!$K$46=TRUE</xm:f>
            <x14:dxf>
              <font>
                <strike/>
              </font>
            </x14:dxf>
          </x14:cfRule>
          <xm:sqref>B88</xm:sqref>
        </x14:conditionalFormatting>
        <x14:conditionalFormatting xmlns:xm="http://schemas.microsoft.com/office/excel/2006/main">
          <x14:cfRule type="expression" priority="6" id="{9713537E-4BFD-4674-9CC5-54AF92EA12DC}">
            <xm:f>入力シート!$K$46=TRUE</xm:f>
            <x14:dxf>
              <font>
                <strike/>
              </font>
            </x14:dxf>
          </x14:cfRule>
          <xm:sqref>B89</xm:sqref>
        </x14:conditionalFormatting>
        <x14:conditionalFormatting xmlns:xm="http://schemas.microsoft.com/office/excel/2006/main">
          <x14:cfRule type="expression" priority="5" id="{1F5A000B-28C6-4FFD-97EB-F433BE228521}">
            <xm:f>入力シート!$K$46=TRUE</xm:f>
            <x14:dxf>
              <font>
                <strike/>
              </font>
            </x14:dxf>
          </x14:cfRule>
          <xm:sqref>AD89</xm:sqref>
        </x14:conditionalFormatting>
        <x14:conditionalFormatting xmlns:xm="http://schemas.microsoft.com/office/excel/2006/main">
          <x14:cfRule type="expression" priority="4" id="{58BC6B4E-9D1D-47B7-85B1-72F069275C5C}">
            <xm:f>入力シート!$K$46=TRUE</xm:f>
            <x14:dxf>
              <font>
                <strike/>
              </font>
            </x14:dxf>
          </x14:cfRule>
          <xm:sqref>B90</xm:sqref>
        </x14:conditionalFormatting>
        <x14:conditionalFormatting xmlns:xm="http://schemas.microsoft.com/office/excel/2006/main">
          <x14:cfRule type="expression" priority="3" id="{F596BABC-B97A-4A59-9C57-E1FB027A6D35}">
            <xm:f>入力シート!$K$47=TRUE</xm:f>
            <x14:dxf>
              <font>
                <strike/>
              </font>
            </x14:dxf>
          </x14:cfRule>
          <xm:sqref>A91</xm:sqref>
        </x14:conditionalFormatting>
        <x14:conditionalFormatting xmlns:xm="http://schemas.microsoft.com/office/excel/2006/main">
          <x14:cfRule type="expression" priority="2" id="{C676CFB2-9142-4728-91C6-96BA751BA12A}">
            <xm:f>入力シート!$K$47=TRUE</xm:f>
            <x14:dxf>
              <font>
                <strike/>
              </font>
            </x14:dxf>
          </x14:cfRule>
          <xm:sqref>B92</xm:sqref>
        </x14:conditionalFormatting>
        <x14:conditionalFormatting xmlns:xm="http://schemas.microsoft.com/office/excel/2006/main">
          <x14:cfRule type="expression" priority="1" id="{EE32AE8F-6800-4C3A-9923-D7479B0F1325}">
            <xm:f>入力シート!$K$47=TRUE</xm:f>
            <x14:dxf>
              <font>
                <strike/>
              </font>
            </x14:dxf>
          </x14:cfRule>
          <xm:sqref>B93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tabColor theme="9"/>
    <pageSetUpPr fitToPage="1"/>
  </sheetPr>
  <dimension ref="A1:K45"/>
  <sheetViews>
    <sheetView view="pageBreakPreview" zoomScaleSheetLayoutView="100" workbookViewId="0">
      <selection activeCell="D6" sqref="D6"/>
    </sheetView>
  </sheetViews>
  <sheetFormatPr defaultRowHeight="20.100000000000001" customHeight="1"/>
  <cols>
    <col min="1" max="1" width="7.25" style="274" customWidth="1"/>
    <col min="2" max="9" width="9" style="274" customWidth="1"/>
    <col min="10" max="10" width="10.75" style="274" customWidth="1"/>
    <col min="11" max="16384" width="9" style="274" customWidth="1"/>
  </cols>
  <sheetData>
    <row r="1" spans="1:11" ht="20.100000000000001" customHeight="1">
      <c r="A1" s="456" t="s">
        <v>307</v>
      </c>
      <c r="B1" s="456"/>
      <c r="C1" s="456"/>
      <c r="D1" s="456"/>
      <c r="E1" s="456"/>
      <c r="F1" s="456"/>
      <c r="G1" s="456"/>
      <c r="H1" s="456"/>
      <c r="I1" s="456"/>
      <c r="J1" s="456"/>
    </row>
    <row r="2" spans="1:11" ht="20.100000000000001" customHeight="1">
      <c r="B2" s="462"/>
    </row>
    <row r="3" spans="1:11" ht="20.100000000000001" customHeight="1">
      <c r="B3" s="462"/>
    </row>
    <row r="4" spans="1:11" ht="20.100000000000001" customHeight="1">
      <c r="B4" s="462"/>
    </row>
    <row r="5" spans="1:11" ht="20.100000000000001" customHeight="1">
      <c r="A5" s="277" t="s">
        <v>686</v>
      </c>
      <c r="B5" s="277"/>
      <c r="C5" s="277"/>
      <c r="D5" s="277"/>
      <c r="E5" s="277"/>
      <c r="F5" s="277"/>
      <c r="G5" s="277"/>
      <c r="H5" s="277"/>
      <c r="I5" s="277"/>
      <c r="J5" s="277"/>
    </row>
    <row r="6" spans="1:11" ht="20.100000000000001" customHeight="1">
      <c r="B6" s="463"/>
    </row>
    <row r="7" spans="1:11" ht="20.100000000000001" customHeight="1">
      <c r="B7" s="453"/>
    </row>
    <row r="8" spans="1:11" ht="20.100000000000001" customHeight="1">
      <c r="B8" s="464"/>
      <c r="C8" s="464"/>
      <c r="D8" s="464"/>
      <c r="E8" s="464"/>
      <c r="H8" s="458" t="s">
        <v>477</v>
      </c>
      <c r="I8" s="464"/>
      <c r="J8" s="464"/>
      <c r="K8" s="464"/>
    </row>
    <row r="9" spans="1:11" ht="20.100000000000001" customHeight="1">
      <c r="B9" s="465"/>
      <c r="C9" s="467"/>
      <c r="D9" s="467"/>
      <c r="E9" s="467"/>
      <c r="F9" s="467"/>
      <c r="G9" s="467"/>
      <c r="H9" s="467"/>
      <c r="I9" s="467"/>
      <c r="J9" s="467"/>
    </row>
    <row r="10" spans="1:11" ht="20.100000000000001" customHeight="1">
      <c r="A10" s="457" t="s">
        <v>227</v>
      </c>
      <c r="B10" s="457"/>
      <c r="C10" s="458" t="s">
        <v>289</v>
      </c>
      <c r="D10" s="457"/>
      <c r="E10" s="457"/>
      <c r="F10" s="457"/>
      <c r="G10" s="457"/>
      <c r="H10" s="457"/>
      <c r="I10" s="457"/>
      <c r="J10" s="457"/>
    </row>
    <row r="11" spans="1:11" ht="20.100000000000001" customHeight="1">
      <c r="B11" s="453"/>
    </row>
    <row r="12" spans="1:11" ht="20.100000000000001" customHeight="1">
      <c r="B12" s="466"/>
    </row>
    <row r="13" spans="1:11" ht="20.100000000000001" customHeight="1">
      <c r="B13" s="466"/>
    </row>
    <row r="14" spans="1:11" ht="20.100000000000001" customHeight="1">
      <c r="A14" s="458" t="s">
        <v>687</v>
      </c>
      <c r="B14" s="458"/>
      <c r="C14" s="458"/>
      <c r="D14" s="458"/>
      <c r="E14" s="458"/>
      <c r="F14" s="458"/>
      <c r="G14" s="458"/>
      <c r="H14" s="458"/>
      <c r="I14" s="458"/>
      <c r="J14" s="458"/>
    </row>
    <row r="15" spans="1:11" ht="20.100000000000001" customHeight="1">
      <c r="A15" s="458" t="s">
        <v>311</v>
      </c>
      <c r="B15" s="458"/>
      <c r="C15" s="458"/>
      <c r="D15" s="458"/>
      <c r="E15" s="458"/>
      <c r="F15" s="458"/>
      <c r="G15" s="458"/>
      <c r="H15" s="458"/>
      <c r="I15" s="458"/>
      <c r="J15" s="458"/>
    </row>
    <row r="16" spans="1:11" ht="20.100000000000001" customHeight="1">
      <c r="A16" s="458" t="s">
        <v>688</v>
      </c>
      <c r="B16" s="458"/>
      <c r="C16" s="458"/>
      <c r="D16" s="458"/>
      <c r="E16" s="458"/>
      <c r="F16" s="458"/>
      <c r="G16" s="458"/>
      <c r="H16" s="458"/>
      <c r="I16" s="458"/>
      <c r="J16" s="458"/>
    </row>
    <row r="17" spans="1:10" ht="20.100000000000001" customHeight="1">
      <c r="A17" s="458" t="s">
        <v>42</v>
      </c>
      <c r="B17" s="466"/>
    </row>
    <row r="18" spans="1:10" ht="20.100000000000001" customHeight="1">
      <c r="A18" s="458" t="s">
        <v>689</v>
      </c>
      <c r="B18" s="466"/>
    </row>
    <row r="19" spans="1:10" ht="20.100000000000001" customHeight="1">
      <c r="A19" s="458"/>
      <c r="B19" s="466"/>
    </row>
    <row r="20" spans="1:10" ht="20.100000000000001" customHeight="1">
      <c r="A20" s="458"/>
      <c r="B20" s="466"/>
      <c r="F20" s="453" t="s">
        <v>117</v>
      </c>
    </row>
    <row r="21" spans="1:10" ht="20.100000000000001" customHeight="1">
      <c r="B21" s="458"/>
      <c r="C21" s="458"/>
      <c r="D21" s="458"/>
      <c r="F21" s="458"/>
      <c r="G21" s="458"/>
      <c r="H21" s="458"/>
      <c r="I21" s="458"/>
      <c r="J21" s="458"/>
    </row>
    <row r="22" spans="1:10" ht="20.100000000000001" customHeight="1">
      <c r="A22" s="459" t="s">
        <v>334</v>
      </c>
      <c r="B22" s="458" t="s">
        <v>278</v>
      </c>
      <c r="C22" s="458"/>
      <c r="D22" s="458"/>
      <c r="E22" s="458"/>
      <c r="F22" s="458"/>
      <c r="G22" s="458"/>
      <c r="H22" s="458"/>
      <c r="I22" s="458"/>
      <c r="J22" s="458"/>
    </row>
    <row r="23" spans="1:10" ht="20.100000000000001" customHeight="1">
      <c r="A23" s="458"/>
      <c r="B23" s="458" t="s">
        <v>628</v>
      </c>
      <c r="C23" s="458"/>
      <c r="D23" s="458"/>
      <c r="E23" s="458"/>
      <c r="F23" s="458"/>
      <c r="G23" s="458"/>
      <c r="H23" s="458"/>
      <c r="I23" s="458"/>
      <c r="J23" s="458"/>
    </row>
    <row r="24" spans="1:10" ht="20.100000000000001" customHeight="1">
      <c r="A24" s="458"/>
      <c r="B24" s="458" t="s">
        <v>690</v>
      </c>
      <c r="C24" s="458"/>
      <c r="D24" s="458"/>
      <c r="E24" s="458"/>
      <c r="F24" s="458"/>
      <c r="G24" s="458"/>
      <c r="H24" s="458"/>
      <c r="I24" s="458"/>
      <c r="J24" s="458"/>
    </row>
    <row r="25" spans="1:10" ht="20.100000000000001" customHeight="1">
      <c r="A25" s="458"/>
      <c r="B25" s="458" t="s">
        <v>684</v>
      </c>
      <c r="C25" s="458"/>
      <c r="D25" s="458"/>
      <c r="E25" s="458"/>
      <c r="F25" s="458"/>
      <c r="G25" s="458"/>
      <c r="H25" s="458"/>
      <c r="I25" s="458"/>
      <c r="J25" s="458"/>
    </row>
    <row r="26" spans="1:10" ht="20.100000000000001" customHeight="1">
      <c r="A26" s="459" t="s">
        <v>331</v>
      </c>
      <c r="B26" s="458" t="s">
        <v>281</v>
      </c>
      <c r="C26" s="458"/>
      <c r="D26" s="458"/>
      <c r="E26" s="458"/>
      <c r="F26" s="458"/>
      <c r="G26" s="458"/>
      <c r="H26" s="458"/>
      <c r="I26" s="458"/>
      <c r="J26" s="458"/>
    </row>
    <row r="27" spans="1:10" ht="20.100000000000001" customHeight="1">
      <c r="A27" s="459"/>
      <c r="B27" s="458" t="s">
        <v>516</v>
      </c>
      <c r="C27" s="458"/>
      <c r="D27" s="458"/>
      <c r="E27" s="458"/>
      <c r="F27" s="458"/>
      <c r="G27" s="458"/>
      <c r="H27" s="458"/>
      <c r="I27" s="458"/>
      <c r="J27" s="458"/>
    </row>
    <row r="28" spans="1:10" ht="20.100000000000001" customHeight="1">
      <c r="A28" s="458"/>
      <c r="H28" s="458"/>
      <c r="I28" s="458"/>
      <c r="J28" s="458"/>
    </row>
    <row r="29" spans="1:10" ht="20.100000000000001" customHeight="1">
      <c r="A29" s="459" t="s">
        <v>330</v>
      </c>
      <c r="B29" s="458" t="s">
        <v>646</v>
      </c>
      <c r="C29" s="458"/>
      <c r="D29" s="458"/>
      <c r="E29" s="458"/>
      <c r="F29" s="458"/>
      <c r="G29" s="458"/>
      <c r="H29" s="458"/>
      <c r="I29" s="458"/>
      <c r="J29" s="458"/>
    </row>
    <row r="30" spans="1:10" ht="20.100000000000001" customHeight="1">
      <c r="B30" s="458" t="s">
        <v>110</v>
      </c>
      <c r="C30" s="458"/>
      <c r="D30" s="458"/>
      <c r="E30" s="458"/>
      <c r="F30" s="458"/>
      <c r="G30" s="458"/>
      <c r="H30" s="458"/>
      <c r="I30" s="458"/>
      <c r="J30" s="458"/>
    </row>
    <row r="31" spans="1:10" ht="20.100000000000001" customHeight="1">
      <c r="A31" s="458"/>
      <c r="B31" s="458" t="s">
        <v>232</v>
      </c>
      <c r="C31" s="458"/>
      <c r="D31" s="458"/>
      <c r="E31" s="458"/>
      <c r="F31" s="458"/>
      <c r="G31" s="458"/>
      <c r="H31" s="458"/>
      <c r="I31" s="458"/>
      <c r="J31" s="458"/>
    </row>
    <row r="32" spans="1:10" ht="20.100000000000001" customHeight="1"/>
    <row r="33" spans="1:11" ht="20.100000000000001" customHeight="1">
      <c r="A33" s="459" t="s">
        <v>312</v>
      </c>
      <c r="B33" s="458" t="s">
        <v>315</v>
      </c>
      <c r="C33" s="458"/>
      <c r="D33" s="458"/>
      <c r="E33" s="458"/>
      <c r="F33" s="458"/>
      <c r="G33" s="458"/>
      <c r="H33" s="458"/>
      <c r="I33" s="458"/>
      <c r="J33" s="458"/>
      <c r="K33" s="458"/>
    </row>
    <row r="34" spans="1:11" ht="20.100000000000001" customHeight="1">
      <c r="A34" s="458"/>
      <c r="B34" s="458" t="s">
        <v>691</v>
      </c>
      <c r="C34" s="458"/>
      <c r="D34" s="458"/>
      <c r="E34" s="458"/>
      <c r="F34" s="458"/>
      <c r="G34" s="458"/>
      <c r="H34" s="458"/>
      <c r="I34" s="458"/>
      <c r="J34" s="458"/>
      <c r="K34" s="458"/>
    </row>
    <row r="35" spans="1:11" ht="20.100000000000001" customHeight="1">
      <c r="A35" s="458"/>
      <c r="B35" s="458"/>
      <c r="C35" s="458"/>
      <c r="D35" s="458"/>
      <c r="E35" s="458"/>
      <c r="F35" s="458"/>
      <c r="G35" s="458"/>
      <c r="H35" s="458"/>
      <c r="I35" s="458"/>
      <c r="J35" s="458"/>
      <c r="K35" s="458"/>
    </row>
    <row r="36" spans="1:11" ht="20.100000000000001" customHeight="1">
      <c r="A36" s="460" t="s">
        <v>254</v>
      </c>
      <c r="B36" s="458" t="s">
        <v>692</v>
      </c>
      <c r="C36" s="458"/>
      <c r="D36" s="458"/>
      <c r="E36" s="458"/>
      <c r="F36" s="458"/>
      <c r="G36" s="458"/>
      <c r="H36" s="458"/>
      <c r="I36" s="458"/>
      <c r="J36" s="458"/>
      <c r="K36" s="458"/>
    </row>
    <row r="37" spans="1:11" ht="20.100000000000001" customHeight="1">
      <c r="A37" s="458"/>
      <c r="B37" s="458" t="s">
        <v>693</v>
      </c>
      <c r="C37" s="458"/>
      <c r="D37" s="458"/>
      <c r="E37" s="458"/>
      <c r="F37" s="458"/>
      <c r="G37" s="458"/>
      <c r="H37" s="458"/>
      <c r="I37" s="458"/>
      <c r="J37" s="458"/>
      <c r="K37" s="458"/>
    </row>
    <row r="38" spans="1:11" ht="20.100000000000001" customHeight="1">
      <c r="A38" s="458"/>
      <c r="B38" s="458" t="s">
        <v>416</v>
      </c>
      <c r="C38" s="458"/>
      <c r="D38" s="458"/>
      <c r="E38" s="458"/>
      <c r="F38" s="458"/>
      <c r="G38" s="458"/>
      <c r="H38" s="458"/>
      <c r="I38" s="458"/>
      <c r="J38" s="458"/>
      <c r="K38" s="458"/>
    </row>
    <row r="39" spans="1:11" ht="20.100000000000001" customHeight="1">
      <c r="A39" s="458"/>
      <c r="B39" s="458"/>
      <c r="C39" s="458"/>
      <c r="D39" s="458"/>
      <c r="E39" s="458"/>
      <c r="F39" s="458"/>
      <c r="G39" s="458"/>
      <c r="H39" s="458"/>
      <c r="I39" s="458"/>
      <c r="J39" s="458"/>
    </row>
    <row r="40" spans="1:11" ht="20.100000000000001" customHeight="1">
      <c r="A40" s="461"/>
      <c r="B40" s="461"/>
      <c r="C40" s="461"/>
      <c r="E40" s="468" t="s">
        <v>14</v>
      </c>
      <c r="F40" s="470"/>
      <c r="G40" s="470"/>
      <c r="H40" s="470"/>
      <c r="I40" s="470"/>
      <c r="J40" s="470"/>
    </row>
    <row r="41" spans="1:11" ht="20.100000000000001" customHeight="1">
      <c r="A41" s="458"/>
      <c r="B41" s="458"/>
      <c r="C41" s="458"/>
      <c r="E41" s="458"/>
      <c r="F41" s="458"/>
      <c r="G41" s="458"/>
      <c r="H41" s="458"/>
      <c r="I41" s="458"/>
      <c r="J41" s="458"/>
    </row>
    <row r="42" spans="1:11" ht="20.100000000000001" customHeight="1">
      <c r="A42" s="458"/>
      <c r="B42" s="458"/>
      <c r="C42" s="458"/>
      <c r="E42" s="453" t="s">
        <v>249</v>
      </c>
      <c r="F42" s="470"/>
      <c r="G42" s="470"/>
      <c r="H42" s="470"/>
      <c r="I42" s="470"/>
      <c r="J42" s="471"/>
    </row>
    <row r="43" spans="1:11" ht="20.100000000000001" customHeight="1">
      <c r="A43" s="458"/>
      <c r="B43" s="458"/>
      <c r="C43" s="458"/>
      <c r="E43" s="458"/>
      <c r="F43" s="458"/>
      <c r="G43" s="458"/>
      <c r="H43" s="458"/>
      <c r="I43" s="458"/>
      <c r="J43" s="458"/>
    </row>
    <row r="44" spans="1:11" ht="20.100000000000001" customHeight="1">
      <c r="A44" s="458"/>
      <c r="B44" s="458"/>
      <c r="C44" s="458"/>
      <c r="E44" s="453" t="s">
        <v>316</v>
      </c>
      <c r="F44" s="470"/>
      <c r="G44" s="470"/>
      <c r="H44" s="470"/>
      <c r="I44" s="470"/>
      <c r="J44" s="470"/>
    </row>
    <row r="45" spans="1:11" ht="20.100000000000001" customHeight="1">
      <c r="A45" s="458"/>
      <c r="B45" s="458"/>
      <c r="C45" s="458"/>
      <c r="D45" s="458"/>
      <c r="E45" s="469"/>
      <c r="F45" s="458"/>
      <c r="G45" s="458"/>
      <c r="H45" s="458"/>
      <c r="I45" s="274" t="s">
        <v>694</v>
      </c>
      <c r="J45" s="458"/>
    </row>
  </sheetData>
  <mergeCells count="2">
    <mergeCell ref="A1:J1"/>
    <mergeCell ref="A5:J5"/>
  </mergeCells>
  <phoneticPr fontId="3"/>
  <printOptions horizontalCentered="1" verticalCentered="1"/>
  <pageMargins left="0.43307086614173218" right="0.23622047244094488" top="0" bottom="0" header="0.31496062992125984" footer="0.31496062992125984"/>
  <pageSetup paperSize="9" scale="9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tabColor rgb="FF0070C0"/>
    <pageSetUpPr fitToPage="1"/>
  </sheetPr>
  <dimension ref="A1:H55"/>
  <sheetViews>
    <sheetView view="pageBreakPreview" zoomScaleSheetLayoutView="100" workbookViewId="0">
      <selection sqref="A1:D1"/>
    </sheetView>
  </sheetViews>
  <sheetFormatPr defaultRowHeight="20.100000000000001" customHeight="1"/>
  <cols>
    <col min="1" max="1" width="3.5" style="472" customWidth="1"/>
    <col min="2" max="2" width="55.75" style="1" customWidth="1"/>
    <col min="3" max="3" width="25.75" style="472" customWidth="1"/>
    <col min="4" max="4" width="9" style="1" customWidth="1"/>
    <col min="5" max="7" width="9" style="1" hidden="1" customWidth="1"/>
    <col min="8" max="16384" width="9" style="1" customWidth="1"/>
  </cols>
  <sheetData>
    <row r="1" spans="1:8" ht="18.75" customHeight="1">
      <c r="A1" s="473" t="s">
        <v>632</v>
      </c>
      <c r="B1" s="473"/>
      <c r="C1" s="473"/>
      <c r="D1" s="473"/>
    </row>
    <row r="2" spans="1:8" ht="18.75" customHeight="1">
      <c r="B2" s="480" t="str">
        <f>F6&amp;G6&amp;"  "&amp;F7&amp;G7&amp;"（"&amp;F8&amp;G8&amp;"  "&amp;F9&amp;G9&amp;"  "&amp;F10&amp;G10&amp;"）"</f>
        <v>□新築  □転換（□撤去  □転用  □配管）</v>
      </c>
      <c r="C2" s="480"/>
      <c r="D2" s="480"/>
    </row>
    <row r="3" spans="1:8" ht="16.5" customHeight="1">
      <c r="A3" s="474" t="s">
        <v>388</v>
      </c>
      <c r="B3" s="481"/>
      <c r="F3" s="110"/>
      <c r="H3" s="110" t="s">
        <v>560</v>
      </c>
    </row>
    <row r="4" spans="1:8" ht="16.5" customHeight="1">
      <c r="A4" s="472" t="s">
        <v>209</v>
      </c>
      <c r="B4" s="1" t="s">
        <v>401</v>
      </c>
      <c r="F4" s="110"/>
    </row>
    <row r="5" spans="1:8" ht="16.5" customHeight="1">
      <c r="A5" s="472" t="s">
        <v>17</v>
      </c>
      <c r="B5" s="1" t="s">
        <v>387</v>
      </c>
    </row>
    <row r="6" spans="1:8" ht="16.5" customHeight="1">
      <c r="A6" s="472" t="s">
        <v>231</v>
      </c>
      <c r="B6" s="482" t="s">
        <v>659</v>
      </c>
      <c r="F6" s="1" t="str">
        <f>IF(入力シート!$I$2="新築","☑","□")</f>
        <v>□</v>
      </c>
      <c r="G6" s="1" t="s">
        <v>399</v>
      </c>
    </row>
    <row r="7" spans="1:8" ht="16.5" customHeight="1">
      <c r="A7" s="472" t="s">
        <v>168</v>
      </c>
      <c r="B7" s="1" t="s">
        <v>391</v>
      </c>
      <c r="F7" s="1" t="str">
        <f>IF(入力シート!$I$2="転換","☑","□")</f>
        <v>□</v>
      </c>
      <c r="G7" s="1" t="s">
        <v>284</v>
      </c>
    </row>
    <row r="8" spans="1:8" ht="16.5" customHeight="1">
      <c r="B8" s="1" t="s">
        <v>390</v>
      </c>
      <c r="F8" s="1" t="str">
        <f>IF(入力シート!$K$14=TRUE,"☑","□")</f>
        <v>□</v>
      </c>
      <c r="G8" s="1" t="s">
        <v>662</v>
      </c>
    </row>
    <row r="9" spans="1:8" ht="11.25" customHeight="1">
      <c r="F9" s="1" t="str">
        <f>IF(入力シート!$K$17=TRUE,"☑","□")</f>
        <v>□</v>
      </c>
      <c r="G9" s="1" t="s">
        <v>670</v>
      </c>
    </row>
    <row r="10" spans="1:8" ht="18.75" customHeight="1">
      <c r="A10" s="475" t="s">
        <v>386</v>
      </c>
      <c r="B10" s="483"/>
      <c r="C10" s="500" t="s">
        <v>637</v>
      </c>
      <c r="D10" s="514" t="s">
        <v>446</v>
      </c>
      <c r="F10" s="1" t="str">
        <f>IF(入力シート!$K$25=TRUE,"☑","□")</f>
        <v>□</v>
      </c>
      <c r="G10" s="1" t="s">
        <v>663</v>
      </c>
    </row>
    <row r="11" spans="1:8" ht="16.5" customHeight="1">
      <c r="A11" s="476">
        <v>1</v>
      </c>
      <c r="B11" s="1" t="s">
        <v>9</v>
      </c>
      <c r="C11" s="501" t="s">
        <v>184</v>
      </c>
      <c r="D11" s="476" t="s">
        <v>638</v>
      </c>
    </row>
    <row r="12" spans="1:8" ht="16.5" customHeight="1">
      <c r="A12" s="477"/>
      <c r="B12" s="484" t="s">
        <v>51</v>
      </c>
      <c r="C12" s="502"/>
      <c r="D12" s="477"/>
    </row>
    <row r="13" spans="1:8" ht="16.5" customHeight="1">
      <c r="A13" s="477">
        <v>2</v>
      </c>
      <c r="B13" s="485" t="s">
        <v>639</v>
      </c>
      <c r="C13" s="502" t="s">
        <v>102</v>
      </c>
      <c r="D13" s="477" t="s">
        <v>638</v>
      </c>
    </row>
    <row r="14" spans="1:8" ht="16.5" customHeight="1">
      <c r="A14" s="478">
        <v>3</v>
      </c>
      <c r="B14" s="486" t="s">
        <v>640</v>
      </c>
      <c r="C14" s="502" t="s">
        <v>102</v>
      </c>
      <c r="D14" s="478" t="s">
        <v>638</v>
      </c>
    </row>
    <row r="15" spans="1:8" ht="16.5" customHeight="1">
      <c r="A15" s="476">
        <v>4</v>
      </c>
      <c r="B15" s="487" t="s">
        <v>280</v>
      </c>
      <c r="C15" s="503"/>
      <c r="D15" s="515"/>
    </row>
    <row r="16" spans="1:8" ht="16.5" customHeight="1">
      <c r="A16" s="479"/>
      <c r="B16" s="488" t="s">
        <v>641</v>
      </c>
      <c r="C16" s="477" t="s">
        <v>139</v>
      </c>
      <c r="D16" s="477" t="s">
        <v>638</v>
      </c>
    </row>
    <row r="17" spans="1:4" ht="16.5" customHeight="1">
      <c r="A17" s="479"/>
      <c r="B17" s="489" t="s">
        <v>242</v>
      </c>
      <c r="C17" s="478" t="s">
        <v>139</v>
      </c>
      <c r="D17" s="478" t="s">
        <v>638</v>
      </c>
    </row>
    <row r="18" spans="1:4" ht="16.5" customHeight="1">
      <c r="A18" s="479"/>
      <c r="B18" s="487" t="s">
        <v>636</v>
      </c>
      <c r="C18" s="503"/>
      <c r="D18" s="515"/>
    </row>
    <row r="19" spans="1:4" ht="16.5" customHeight="1">
      <c r="A19" s="477"/>
      <c r="B19" s="485" t="s">
        <v>616</v>
      </c>
      <c r="C19" s="477" t="s">
        <v>642</v>
      </c>
      <c r="D19" s="477" t="s">
        <v>638</v>
      </c>
    </row>
    <row r="20" spans="1:4" ht="16.5" customHeight="1">
      <c r="A20" s="478">
        <v>5</v>
      </c>
      <c r="B20" s="486" t="s">
        <v>643</v>
      </c>
      <c r="C20" s="478" t="s">
        <v>644</v>
      </c>
      <c r="D20" s="478" t="s">
        <v>638</v>
      </c>
    </row>
    <row r="21" spans="1:4" ht="16.5" customHeight="1">
      <c r="A21" s="478">
        <v>6</v>
      </c>
      <c r="B21" s="486" t="s">
        <v>5</v>
      </c>
      <c r="C21" s="478" t="s">
        <v>537</v>
      </c>
      <c r="D21" s="478" t="s">
        <v>638</v>
      </c>
    </row>
    <row r="22" spans="1:4" ht="16.5" customHeight="1">
      <c r="A22" s="476">
        <v>7</v>
      </c>
      <c r="B22" s="490" t="s">
        <v>645</v>
      </c>
      <c r="C22" s="504" t="s">
        <v>286</v>
      </c>
      <c r="D22" s="476" t="s">
        <v>638</v>
      </c>
    </row>
    <row r="23" spans="1:4" ht="16.5" customHeight="1">
      <c r="A23" s="477"/>
      <c r="B23" s="491"/>
      <c r="C23" s="505"/>
      <c r="D23" s="477"/>
    </row>
    <row r="24" spans="1:4" ht="16.5" customHeight="1">
      <c r="A24" s="478">
        <v>8</v>
      </c>
      <c r="B24" s="486" t="s">
        <v>647</v>
      </c>
      <c r="C24" s="506" t="s">
        <v>648</v>
      </c>
      <c r="D24" s="478" t="s">
        <v>638</v>
      </c>
    </row>
    <row r="25" spans="1:4" ht="16.5" customHeight="1">
      <c r="A25" s="478">
        <v>9</v>
      </c>
      <c r="B25" s="486" t="s">
        <v>649</v>
      </c>
      <c r="C25" s="502" t="s">
        <v>102</v>
      </c>
      <c r="D25" s="478" t="s">
        <v>638</v>
      </c>
    </row>
    <row r="26" spans="1:4" ht="16.5" customHeight="1">
      <c r="A26" s="476">
        <v>10</v>
      </c>
      <c r="B26" s="492" t="s">
        <v>244</v>
      </c>
      <c r="C26" s="476" t="s">
        <v>139</v>
      </c>
      <c r="D26" s="476" t="s">
        <v>638</v>
      </c>
    </row>
    <row r="27" spans="1:4" ht="16.5" customHeight="1">
      <c r="A27" s="477"/>
      <c r="B27" s="484" t="s">
        <v>651</v>
      </c>
      <c r="C27" s="477"/>
      <c r="D27" s="477"/>
    </row>
    <row r="28" spans="1:4" ht="16.5" customHeight="1">
      <c r="A28" s="478">
        <v>11</v>
      </c>
      <c r="B28" s="486" t="s">
        <v>356</v>
      </c>
      <c r="C28" s="478" t="s">
        <v>223</v>
      </c>
      <c r="D28" s="478" t="s">
        <v>638</v>
      </c>
    </row>
    <row r="29" spans="1:4" ht="16.5" customHeight="1">
      <c r="A29" s="476">
        <v>12</v>
      </c>
      <c r="B29" s="493" t="s">
        <v>115</v>
      </c>
      <c r="C29" s="476" t="s">
        <v>223</v>
      </c>
      <c r="D29" s="476" t="s">
        <v>638</v>
      </c>
    </row>
    <row r="30" spans="1:4" ht="16.5" customHeight="1">
      <c r="A30" s="477"/>
      <c r="B30" s="494" t="s">
        <v>373</v>
      </c>
      <c r="C30" s="477"/>
      <c r="D30" s="477"/>
    </row>
    <row r="31" spans="1:4" ht="11.25" customHeight="1">
      <c r="C31" s="507"/>
      <c r="D31" s="482"/>
    </row>
    <row r="32" spans="1:4" ht="18.75" customHeight="1">
      <c r="A32" s="475" t="s">
        <v>239</v>
      </c>
      <c r="B32" s="495"/>
      <c r="C32" s="508"/>
      <c r="D32" s="516"/>
    </row>
    <row r="33" spans="1:4" ht="16.5" customHeight="1">
      <c r="A33" s="478">
        <v>1</v>
      </c>
      <c r="B33" s="496" t="s">
        <v>653</v>
      </c>
      <c r="C33" s="509"/>
      <c r="D33" s="517" t="s">
        <v>638</v>
      </c>
    </row>
    <row r="34" spans="1:4" ht="16.5" customHeight="1">
      <c r="A34" s="478">
        <v>2</v>
      </c>
      <c r="B34" s="496" t="s">
        <v>618</v>
      </c>
      <c r="C34" s="509"/>
      <c r="D34" s="517" t="s">
        <v>638</v>
      </c>
    </row>
    <row r="35" spans="1:4" ht="16.5" customHeight="1">
      <c r="A35" s="478">
        <v>3</v>
      </c>
      <c r="B35" s="496" t="s">
        <v>450</v>
      </c>
      <c r="C35" s="509"/>
      <c r="D35" s="517" t="s">
        <v>638</v>
      </c>
    </row>
    <row r="36" spans="1:4" ht="16.5" customHeight="1">
      <c r="A36" s="478">
        <v>4</v>
      </c>
      <c r="B36" s="496" t="s">
        <v>78</v>
      </c>
      <c r="C36" s="509"/>
      <c r="D36" s="517" t="s">
        <v>638</v>
      </c>
    </row>
    <row r="37" spans="1:4" ht="16.5" customHeight="1">
      <c r="A37" s="478">
        <v>5</v>
      </c>
      <c r="B37" s="496" t="s">
        <v>302</v>
      </c>
      <c r="C37" s="509"/>
      <c r="D37" s="517" t="s">
        <v>638</v>
      </c>
    </row>
    <row r="38" spans="1:4" ht="16.5" customHeight="1">
      <c r="A38" s="478">
        <v>6</v>
      </c>
      <c r="B38" s="496" t="s">
        <v>654</v>
      </c>
      <c r="C38" s="509"/>
      <c r="D38" s="517" t="s">
        <v>638</v>
      </c>
    </row>
    <row r="39" spans="1:4" ht="16.5" customHeight="1">
      <c r="A39" s="478">
        <v>7</v>
      </c>
      <c r="B39" s="496" t="s">
        <v>655</v>
      </c>
      <c r="C39" s="509"/>
      <c r="D39" s="517" t="s">
        <v>638</v>
      </c>
    </row>
    <row r="40" spans="1:4" ht="16.5" customHeight="1">
      <c r="A40" s="478">
        <v>8</v>
      </c>
      <c r="B40" s="496" t="s">
        <v>201</v>
      </c>
      <c r="C40" s="509"/>
      <c r="D40" s="517" t="s">
        <v>638</v>
      </c>
    </row>
    <row r="41" spans="1:4" ht="11.25" customHeight="1">
      <c r="C41" s="507"/>
      <c r="D41" s="482"/>
    </row>
    <row r="42" spans="1:4" ht="18.75" customHeight="1">
      <c r="A42" s="475" t="s">
        <v>444</v>
      </c>
      <c r="B42" s="495"/>
      <c r="C42" s="508"/>
      <c r="D42" s="516"/>
    </row>
    <row r="43" spans="1:4" ht="16.5" customHeight="1">
      <c r="A43" s="478">
        <v>1</v>
      </c>
      <c r="B43" s="496" t="s">
        <v>653</v>
      </c>
      <c r="C43" s="509"/>
      <c r="D43" s="517" t="s">
        <v>638</v>
      </c>
    </row>
    <row r="44" spans="1:4" ht="16.5" customHeight="1">
      <c r="A44" s="478">
        <v>2</v>
      </c>
      <c r="B44" s="496" t="s">
        <v>672</v>
      </c>
      <c r="C44" s="509"/>
      <c r="D44" s="517" t="s">
        <v>638</v>
      </c>
    </row>
    <row r="45" spans="1:4" ht="16.5" customHeight="1">
      <c r="A45" s="478">
        <v>3</v>
      </c>
      <c r="B45" s="496" t="s">
        <v>671</v>
      </c>
      <c r="C45" s="509"/>
      <c r="D45" s="517" t="s">
        <v>638</v>
      </c>
    </row>
    <row r="46" spans="1:4" ht="16.5" customHeight="1">
      <c r="A46" s="478">
        <v>4</v>
      </c>
      <c r="B46" s="496" t="s">
        <v>196</v>
      </c>
      <c r="C46" s="509"/>
      <c r="D46" s="517" t="s">
        <v>638</v>
      </c>
    </row>
    <row r="47" spans="1:4" ht="16.5" customHeight="1">
      <c r="A47" s="478">
        <v>5</v>
      </c>
      <c r="B47" s="496" t="s">
        <v>673</v>
      </c>
      <c r="C47" s="509"/>
      <c r="D47" s="517" t="s">
        <v>638</v>
      </c>
    </row>
    <row r="48" spans="1:4" ht="16.5" customHeight="1">
      <c r="A48" s="478">
        <v>6</v>
      </c>
      <c r="B48" s="496" t="s">
        <v>612</v>
      </c>
      <c r="C48" s="509"/>
      <c r="D48" s="517" t="s">
        <v>638</v>
      </c>
    </row>
    <row r="49" spans="1:4" ht="16.5" customHeight="1">
      <c r="A49" s="478">
        <v>7</v>
      </c>
      <c r="B49" s="496" t="s">
        <v>655</v>
      </c>
      <c r="C49" s="509"/>
      <c r="D49" s="517" t="s">
        <v>638</v>
      </c>
    </row>
    <row r="50" spans="1:4" ht="16.5" customHeight="1">
      <c r="A50" s="478">
        <v>8</v>
      </c>
      <c r="B50" s="496" t="s">
        <v>201</v>
      </c>
      <c r="C50" s="509"/>
      <c r="D50" s="517" t="s">
        <v>638</v>
      </c>
    </row>
    <row r="51" spans="1:4" ht="11.25" customHeight="1">
      <c r="C51" s="507"/>
      <c r="D51" s="482"/>
    </row>
    <row r="52" spans="1:4" ht="18.75" customHeight="1">
      <c r="A52" s="475" t="s">
        <v>32</v>
      </c>
      <c r="B52" s="495"/>
      <c r="C52" s="510"/>
      <c r="D52" s="509"/>
    </row>
    <row r="53" spans="1:4" ht="16.5" customHeight="1">
      <c r="A53" s="476">
        <v>1</v>
      </c>
      <c r="B53" s="497" t="s">
        <v>91</v>
      </c>
      <c r="C53" s="511"/>
      <c r="D53" s="517" t="s">
        <v>638</v>
      </c>
    </row>
    <row r="54" spans="1:4" ht="16.5" customHeight="1">
      <c r="A54" s="479"/>
      <c r="B54" s="498" t="s">
        <v>660</v>
      </c>
      <c r="C54" s="512"/>
      <c r="D54" s="517" t="s">
        <v>638</v>
      </c>
    </row>
    <row r="55" spans="1:4" ht="16.5" customHeight="1">
      <c r="A55" s="477"/>
      <c r="B55" s="499" t="s">
        <v>138</v>
      </c>
      <c r="C55" s="513"/>
      <c r="D55" s="517" t="s">
        <v>638</v>
      </c>
    </row>
  </sheetData>
  <mergeCells count="23">
    <mergeCell ref="A1:D1"/>
    <mergeCell ref="B2:D2"/>
    <mergeCell ref="A10:B10"/>
    <mergeCell ref="B15:D15"/>
    <mergeCell ref="B18:D18"/>
    <mergeCell ref="A32:B32"/>
    <mergeCell ref="A42:B42"/>
    <mergeCell ref="A52:B52"/>
    <mergeCell ref="C52:D52"/>
    <mergeCell ref="A11:A12"/>
    <mergeCell ref="C11:C12"/>
    <mergeCell ref="D11:D12"/>
    <mergeCell ref="A15:A19"/>
    <mergeCell ref="A22:A23"/>
    <mergeCell ref="B22:B23"/>
    <mergeCell ref="C22:C23"/>
    <mergeCell ref="D22:D23"/>
    <mergeCell ref="A26:A27"/>
    <mergeCell ref="C26:C27"/>
    <mergeCell ref="D26:D27"/>
    <mergeCell ref="A29:A30"/>
    <mergeCell ref="C29:C30"/>
    <mergeCell ref="D29:D30"/>
  </mergeCells>
  <phoneticPr fontId="3"/>
  <printOptions verticalCentered="1"/>
  <pageMargins left="0.70866141732283472" right="0" top="0" bottom="0" header="0.31496062992125984" footer="0.31496062992125984"/>
  <pageSetup paperSize="9" scale="9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tabColor rgb="FF0070C0"/>
    <pageSetUpPr fitToPage="1"/>
  </sheetPr>
  <dimension ref="A1:AL46"/>
  <sheetViews>
    <sheetView showZeros="0" view="pageBreakPreview" topLeftCell="A19" zoomScaleSheetLayoutView="100" workbookViewId="0">
      <selection activeCell="M15" sqref="M15"/>
    </sheetView>
  </sheetViews>
  <sheetFormatPr defaultRowHeight="13.5"/>
  <cols>
    <col min="1" max="38" width="2.5" style="274" customWidth="1"/>
    <col min="39" max="46" width="2.25" style="274" customWidth="1"/>
    <col min="47" max="16384" width="9" style="274" customWidth="1"/>
  </cols>
  <sheetData>
    <row r="1" spans="1:38">
      <c r="A1" s="274" t="s">
        <v>352</v>
      </c>
    </row>
    <row r="2" spans="1:38" ht="16.5" customHeight="1">
      <c r="AA2" s="276" t="s">
        <v>188</v>
      </c>
      <c r="AB2" s="276"/>
      <c r="AC2" s="393"/>
      <c r="AD2" s="393"/>
      <c r="AE2" s="406" t="s">
        <v>90</v>
      </c>
      <c r="AF2" s="393"/>
      <c r="AG2" s="393"/>
      <c r="AH2" s="406" t="s">
        <v>10</v>
      </c>
      <c r="AI2" s="393"/>
      <c r="AJ2" s="393"/>
      <c r="AK2" s="406" t="s">
        <v>40</v>
      </c>
    </row>
    <row r="5" spans="1:38" ht="16.5" customHeight="1">
      <c r="A5" s="276" t="str">
        <f>入力シート!D1</f>
        <v>観音寺市長 佐伯　明浩</v>
      </c>
      <c r="B5" s="276"/>
      <c r="C5" s="276"/>
      <c r="D5" s="276"/>
      <c r="E5" s="276"/>
      <c r="F5" s="276"/>
      <c r="G5" s="276"/>
      <c r="H5" s="276"/>
      <c r="I5" s="276"/>
      <c r="J5" s="276"/>
      <c r="K5" s="306" t="s">
        <v>298</v>
      </c>
      <c r="M5" s="275"/>
      <c r="N5" s="275"/>
      <c r="O5" s="275"/>
    </row>
    <row r="6" spans="1:38">
      <c r="A6" s="276"/>
      <c r="B6" s="275"/>
      <c r="C6" s="275"/>
      <c r="D6" s="275"/>
      <c r="E6" s="275"/>
      <c r="F6" s="275"/>
      <c r="G6" s="275"/>
      <c r="H6" s="275"/>
      <c r="I6" s="275"/>
      <c r="J6" s="275"/>
      <c r="K6" s="275"/>
    </row>
    <row r="7" spans="1:38" ht="16.5" customHeight="1">
      <c r="R7" s="274" t="s">
        <v>76</v>
      </c>
      <c r="V7" s="274" t="s">
        <v>72</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c r="AL9" s="276"/>
    </row>
    <row r="10" spans="1:38">
      <c r="AL10" s="444"/>
    </row>
    <row r="11" spans="1:38">
      <c r="AL11" s="444"/>
    </row>
    <row r="12" spans="1:38" ht="18.75">
      <c r="A12" s="277" t="s">
        <v>116</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row>
    <row r="13" spans="1:38" ht="13.5" customHeight="1">
      <c r="A13" s="277"/>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row>
    <row r="14" spans="1:38" ht="13.5" customHeight="1">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row>
    <row r="15" spans="1:38" s="275" customFormat="1" ht="20.100000000000001" customHeight="1">
      <c r="A15" s="278"/>
      <c r="B15" s="278"/>
      <c r="C15" s="276" t="s">
        <v>188</v>
      </c>
      <c r="D15" s="276"/>
      <c r="E15" s="533" t="str">
        <f>IF(入力シート!P29="","",YEAR(入力シート!P29)-2018)</f>
        <v/>
      </c>
      <c r="F15" s="276" t="s">
        <v>90</v>
      </c>
      <c r="G15" s="533" t="str">
        <f>IF(入力シート!P30="","",MONTH(入力シート!P30))</f>
        <v/>
      </c>
      <c r="H15" s="278" t="s">
        <v>236</v>
      </c>
      <c r="I15" s="533" t="str">
        <f>IF(入力シート!P30="","",DAY(入力シート!P30))</f>
        <v/>
      </c>
      <c r="J15" s="275" t="s">
        <v>431</v>
      </c>
      <c r="K15" s="278"/>
      <c r="L15" s="275"/>
      <c r="M15" s="538" t="str">
        <f>入力シート!P31</f>
        <v>8</v>
      </c>
      <c r="N15" s="275" t="s">
        <v>169</v>
      </c>
      <c r="O15" s="275"/>
      <c r="P15" s="275"/>
      <c r="Q15" s="533">
        <f>入力シート!R31</f>
        <v>0</v>
      </c>
      <c r="R15" s="533"/>
      <c r="S15" s="275" t="s">
        <v>432</v>
      </c>
      <c r="T15" s="275"/>
      <c r="U15" s="275"/>
      <c r="V15" s="275"/>
      <c r="W15" s="278"/>
      <c r="X15" s="278"/>
      <c r="Y15" s="278"/>
      <c r="Z15" s="278"/>
      <c r="AA15" s="278"/>
      <c r="AB15" s="278"/>
      <c r="AC15" s="278"/>
      <c r="AD15" s="278"/>
      <c r="AE15" s="278"/>
      <c r="AF15" s="278"/>
      <c r="AG15" s="278"/>
      <c r="AH15" s="278"/>
      <c r="AI15" s="278"/>
      <c r="AJ15" s="278"/>
      <c r="AK15" s="278"/>
      <c r="AL15" s="278"/>
    </row>
    <row r="16" spans="1:38" s="275" customFormat="1" ht="20.100000000000001" customHeight="1">
      <c r="A16" s="278"/>
      <c r="B16" s="527" t="s">
        <v>435</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41"/>
      <c r="AK16" s="541"/>
      <c r="AL16" s="278"/>
    </row>
    <row r="17" spans="1:38" s="275" customFormat="1" ht="20.100000000000001" customHeight="1">
      <c r="A17" s="278"/>
      <c r="B17" s="275" t="s">
        <v>303</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row>
    <row r="20" spans="1:38">
      <c r="A20" s="276" t="s">
        <v>55</v>
      </c>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row>
    <row r="21" spans="1:38">
      <c r="A21" s="518"/>
      <c r="B21" s="518"/>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row>
    <row r="22" spans="1:38" ht="27" customHeight="1">
      <c r="A22" s="519" t="s">
        <v>83</v>
      </c>
      <c r="B22" s="297"/>
      <c r="C22" s="532" t="s">
        <v>118</v>
      </c>
      <c r="D22" s="532"/>
      <c r="E22" s="532"/>
      <c r="F22" s="532"/>
      <c r="G22" s="532"/>
      <c r="H22" s="532"/>
      <c r="I22" s="532"/>
      <c r="J22" s="532"/>
      <c r="K22" s="534"/>
      <c r="L22" s="535"/>
      <c r="M22" s="535"/>
      <c r="N22" s="535"/>
      <c r="O22" s="535"/>
      <c r="P22" s="535"/>
      <c r="Q22" s="535"/>
      <c r="R22" s="535" t="s">
        <v>149</v>
      </c>
      <c r="S22" s="535"/>
      <c r="T22" s="287" t="str">
        <f>入力シート!I1</f>
        <v>8</v>
      </c>
      <c r="U22" s="297"/>
      <c r="V22" s="297"/>
      <c r="W22" s="540" t="s">
        <v>98</v>
      </c>
      <c r="X22" s="540"/>
      <c r="Y22" s="540"/>
      <c r="Z22" s="540"/>
      <c r="AA22" s="540"/>
      <c r="AB22" s="540"/>
      <c r="AC22" s="540"/>
      <c r="AD22" s="540"/>
      <c r="AE22" s="540"/>
      <c r="AF22" s="540"/>
      <c r="AG22" s="540"/>
      <c r="AH22" s="540"/>
      <c r="AI22" s="540"/>
      <c r="AJ22" s="540"/>
      <c r="AK22" s="540"/>
      <c r="AL22" s="542"/>
    </row>
    <row r="23" spans="1:38" ht="27" customHeight="1">
      <c r="A23" s="520" t="s">
        <v>68</v>
      </c>
      <c r="B23" s="392"/>
      <c r="C23" s="301" t="s">
        <v>46</v>
      </c>
      <c r="D23" s="301"/>
      <c r="E23" s="301"/>
      <c r="F23" s="301"/>
      <c r="G23" s="301"/>
      <c r="H23" s="301"/>
      <c r="I23" s="301"/>
      <c r="J23" s="301"/>
      <c r="K23" s="301"/>
      <c r="L23" s="390" t="s">
        <v>300</v>
      </c>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543"/>
    </row>
    <row r="24" spans="1:38" ht="29.25" customHeight="1">
      <c r="A24" s="521" t="s">
        <v>273</v>
      </c>
      <c r="B24" s="528"/>
      <c r="C24" s="299" t="s">
        <v>255</v>
      </c>
      <c r="D24" s="299"/>
      <c r="E24" s="299"/>
      <c r="F24" s="299"/>
      <c r="G24" s="299"/>
      <c r="H24" s="299"/>
      <c r="I24" s="299"/>
      <c r="J24" s="299"/>
      <c r="K24" s="322"/>
      <c r="L24" s="333"/>
      <c r="M24" s="351"/>
      <c r="N24" s="371">
        <f>IF(入力シート!K11=0,"",O26+W26+AE26)</f>
        <v>332000</v>
      </c>
      <c r="O24" s="371"/>
      <c r="P24" s="371"/>
      <c r="Q24" s="371"/>
      <c r="R24" s="371"/>
      <c r="S24" s="371"/>
      <c r="T24" s="371"/>
      <c r="U24" s="371"/>
      <c r="V24" s="371"/>
      <c r="W24" s="371"/>
      <c r="X24" s="351" t="s">
        <v>245</v>
      </c>
      <c r="Y24" s="361"/>
      <c r="Z24" s="361"/>
      <c r="AA24" s="361"/>
      <c r="AB24" s="361"/>
      <c r="AC24" s="361"/>
      <c r="AD24" s="361"/>
      <c r="AE24" s="361"/>
      <c r="AF24" s="351"/>
      <c r="AG24" s="351"/>
      <c r="AH24" s="351"/>
      <c r="AI24" s="351"/>
      <c r="AJ24" s="351"/>
      <c r="AK24" s="351"/>
      <c r="AL24" s="419"/>
    </row>
    <row r="25" spans="1:38" ht="27" customHeight="1">
      <c r="A25" s="522"/>
      <c r="B25" s="529"/>
      <c r="C25" s="298"/>
      <c r="D25" s="298"/>
      <c r="E25" s="298"/>
      <c r="F25" s="298"/>
      <c r="G25" s="298"/>
      <c r="H25" s="298"/>
      <c r="I25" s="298"/>
      <c r="J25" s="298"/>
      <c r="K25" s="307"/>
      <c r="L25" s="334" t="s">
        <v>243</v>
      </c>
      <c r="M25" s="352"/>
      <c r="N25" s="274" t="s">
        <v>293</v>
      </c>
      <c r="O25" s="355" t="s">
        <v>248</v>
      </c>
      <c r="P25" s="355"/>
      <c r="Q25" s="355"/>
      <c r="R25" s="355"/>
      <c r="S25" s="355"/>
      <c r="T25" s="355"/>
      <c r="U25" s="374"/>
      <c r="V25" s="377" t="str">
        <f>IF(入力シート!K14=TRUE,"☑","□")</f>
        <v>□</v>
      </c>
      <c r="W25" s="382" t="s">
        <v>680</v>
      </c>
      <c r="X25" s="382"/>
      <c r="Y25" s="382"/>
      <c r="Z25" s="382"/>
      <c r="AA25" s="382"/>
      <c r="AB25" s="382"/>
      <c r="AC25" s="395"/>
      <c r="AD25" s="340" t="str">
        <f>IF(入力シート!K25=TRUE,"☑","□")</f>
        <v>□</v>
      </c>
      <c r="AE25" s="408" t="s">
        <v>247</v>
      </c>
      <c r="AF25" s="408"/>
      <c r="AG25" s="408"/>
      <c r="AH25" s="408"/>
      <c r="AI25" s="408"/>
      <c r="AJ25" s="408"/>
      <c r="AK25" s="408"/>
      <c r="AL25" s="420"/>
    </row>
    <row r="26" spans="1:38" ht="27" customHeight="1">
      <c r="A26" s="523"/>
      <c r="B26" s="530"/>
      <c r="C26" s="300"/>
      <c r="D26" s="300"/>
      <c r="E26" s="300"/>
      <c r="F26" s="300"/>
      <c r="G26" s="300"/>
      <c r="H26" s="300"/>
      <c r="I26" s="300"/>
      <c r="J26" s="300"/>
      <c r="K26" s="323"/>
      <c r="L26" s="335"/>
      <c r="M26" s="353"/>
      <c r="N26" s="362"/>
      <c r="O26" s="365" t="str">
        <f>IF(入力シート!K11=0,"",IF(入力シート!K11=1,入力シート!E11,IF(入力シート!K11=2,入力シート!E12,入力シート!E13)))</f>
        <v>332,000</v>
      </c>
      <c r="P26" s="365"/>
      <c r="Q26" s="365"/>
      <c r="R26" s="365"/>
      <c r="S26" s="365"/>
      <c r="T26" s="365"/>
      <c r="U26" s="375" t="s">
        <v>245</v>
      </c>
      <c r="V26" s="378"/>
      <c r="W26" s="383">
        <f>MAX(入力シート!H14,入力シート!H17)</f>
        <v>0</v>
      </c>
      <c r="X26" s="383"/>
      <c r="Y26" s="383"/>
      <c r="Z26" s="383"/>
      <c r="AA26" s="383"/>
      <c r="AB26" s="383"/>
      <c r="AC26" s="353" t="s">
        <v>245</v>
      </c>
      <c r="AD26" s="367"/>
      <c r="AE26" s="409">
        <f>入力シート!H25</f>
        <v>0</v>
      </c>
      <c r="AF26" s="409"/>
      <c r="AG26" s="409"/>
      <c r="AH26" s="409"/>
      <c r="AI26" s="409"/>
      <c r="AJ26" s="409"/>
      <c r="AK26" s="409"/>
      <c r="AL26" s="421" t="s">
        <v>245</v>
      </c>
    </row>
    <row r="27" spans="1:38" ht="27" customHeight="1">
      <c r="A27" s="521" t="s">
        <v>274</v>
      </c>
      <c r="B27" s="379"/>
      <c r="C27" s="299" t="s">
        <v>264</v>
      </c>
      <c r="D27" s="299"/>
      <c r="E27" s="299"/>
      <c r="F27" s="299"/>
      <c r="G27" s="299"/>
      <c r="H27" s="299"/>
      <c r="I27" s="299"/>
      <c r="J27" s="299"/>
      <c r="K27" s="299"/>
      <c r="L27" s="340" t="s">
        <v>20</v>
      </c>
      <c r="M27" s="355"/>
      <c r="N27" s="355"/>
      <c r="O27" s="366"/>
      <c r="P27" s="366"/>
      <c r="Q27" s="366"/>
      <c r="R27" s="366"/>
      <c r="S27" s="366"/>
      <c r="T27" s="366"/>
      <c r="U27" s="366" t="s">
        <v>149</v>
      </c>
      <c r="V27" s="379" t="str">
        <f>IF(入力シート!P32="","",YEAR(入力シート!P32)-2018)</f>
        <v/>
      </c>
      <c r="W27" s="379"/>
      <c r="X27" s="379"/>
      <c r="Y27" s="379"/>
      <c r="Z27" s="355" t="s">
        <v>90</v>
      </c>
      <c r="AA27" s="379" t="str">
        <f>IF(入力シート!P32="","",MONTH(入力シート!P32))</f>
        <v/>
      </c>
      <c r="AB27" s="379"/>
      <c r="AC27" s="379"/>
      <c r="AD27" s="379"/>
      <c r="AE27" s="355" t="s">
        <v>285</v>
      </c>
      <c r="AF27" s="379" t="str">
        <f>IF(入力シート!P32="","",DAY(入力シート!P32))</f>
        <v/>
      </c>
      <c r="AG27" s="379"/>
      <c r="AH27" s="379"/>
      <c r="AI27" s="379"/>
      <c r="AJ27" s="355" t="s">
        <v>92</v>
      </c>
      <c r="AK27" s="355"/>
      <c r="AL27" s="425"/>
    </row>
    <row r="28" spans="1:38" ht="27" customHeight="1">
      <c r="A28" s="524"/>
      <c r="B28" s="380"/>
      <c r="C28" s="300" t="s">
        <v>163</v>
      </c>
      <c r="D28" s="300"/>
      <c r="E28" s="300"/>
      <c r="F28" s="300"/>
      <c r="G28" s="300"/>
      <c r="H28" s="300"/>
      <c r="I28" s="300"/>
      <c r="J28" s="300"/>
      <c r="K28" s="300"/>
      <c r="L28" s="339" t="s">
        <v>87</v>
      </c>
      <c r="M28" s="357"/>
      <c r="N28" s="357"/>
      <c r="O28" s="367"/>
      <c r="P28" s="367"/>
      <c r="Q28" s="367"/>
      <c r="R28" s="367"/>
      <c r="S28" s="367"/>
      <c r="T28" s="367"/>
      <c r="U28" s="367" t="s">
        <v>149</v>
      </c>
      <c r="V28" s="380" t="str">
        <f>IF(入力シート!P34="","",YEAR(入力シート!P34)-2018)</f>
        <v/>
      </c>
      <c r="W28" s="380"/>
      <c r="X28" s="380"/>
      <c r="Y28" s="380"/>
      <c r="Z28" s="357" t="s">
        <v>90</v>
      </c>
      <c r="AA28" s="380" t="str">
        <f>IF(入力シート!P34="","",MONTH(入力シート!P34))</f>
        <v/>
      </c>
      <c r="AB28" s="380"/>
      <c r="AC28" s="380"/>
      <c r="AD28" s="380"/>
      <c r="AE28" s="357" t="s">
        <v>285</v>
      </c>
      <c r="AF28" s="380" t="str">
        <f>IF(入力シート!P34="","",DAY(入力シート!P34))</f>
        <v/>
      </c>
      <c r="AG28" s="380"/>
      <c r="AH28" s="380"/>
      <c r="AI28" s="380"/>
      <c r="AJ28" s="357" t="s">
        <v>92</v>
      </c>
      <c r="AK28" s="357"/>
      <c r="AL28" s="426"/>
    </row>
    <row r="29" spans="1:38" ht="20.25" customHeight="1">
      <c r="A29" s="521" t="s">
        <v>129</v>
      </c>
      <c r="B29" s="528"/>
      <c r="C29" s="299" t="s">
        <v>59</v>
      </c>
      <c r="D29" s="299"/>
      <c r="E29" s="299"/>
      <c r="F29" s="299"/>
      <c r="G29" s="299"/>
      <c r="H29" s="299"/>
      <c r="I29" s="299"/>
      <c r="J29" s="299"/>
      <c r="K29" s="322"/>
      <c r="L29" s="408" t="s">
        <v>48</v>
      </c>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544"/>
    </row>
    <row r="30" spans="1:38" ht="20.25" customHeight="1">
      <c r="A30" s="522"/>
      <c r="B30" s="529"/>
      <c r="C30" s="298"/>
      <c r="D30" s="298"/>
      <c r="E30" s="298"/>
      <c r="F30" s="298"/>
      <c r="G30" s="298"/>
      <c r="H30" s="298"/>
      <c r="I30" s="298"/>
      <c r="J30" s="298"/>
      <c r="K30" s="307"/>
      <c r="L30" s="274" t="s">
        <v>12</v>
      </c>
      <c r="AL30" s="545"/>
    </row>
    <row r="31" spans="1:38" ht="20.25" customHeight="1">
      <c r="A31" s="522"/>
      <c r="B31" s="529"/>
      <c r="C31" s="298"/>
      <c r="D31" s="298"/>
      <c r="E31" s="298"/>
      <c r="F31" s="298"/>
      <c r="G31" s="298"/>
      <c r="H31" s="298"/>
      <c r="I31" s="298"/>
      <c r="J31" s="298"/>
      <c r="K31" s="307"/>
      <c r="L31" s="274" t="s">
        <v>304</v>
      </c>
      <c r="AL31" s="545"/>
    </row>
    <row r="32" spans="1:38" ht="20.25" customHeight="1">
      <c r="A32" s="522"/>
      <c r="B32" s="529"/>
      <c r="C32" s="298"/>
      <c r="D32" s="298"/>
      <c r="E32" s="298"/>
      <c r="F32" s="298"/>
      <c r="G32" s="298"/>
      <c r="H32" s="298"/>
      <c r="I32" s="298"/>
      <c r="J32" s="298"/>
      <c r="K32" s="307"/>
      <c r="L32" s="274" t="s">
        <v>306</v>
      </c>
      <c r="N32" s="539"/>
      <c r="O32" s="539"/>
      <c r="P32" s="539"/>
      <c r="Q32" s="539"/>
      <c r="R32" s="539"/>
      <c r="S32" s="539"/>
      <c r="T32" s="539"/>
      <c r="U32" s="539"/>
      <c r="V32" s="539"/>
      <c r="W32" s="539"/>
      <c r="X32" s="539"/>
      <c r="Y32" s="539"/>
      <c r="Z32" s="539"/>
      <c r="AA32" s="539"/>
      <c r="AB32" s="539"/>
      <c r="AL32" s="545"/>
    </row>
    <row r="33" spans="1:38" ht="20.25" customHeight="1">
      <c r="A33" s="522"/>
      <c r="B33" s="529"/>
      <c r="C33" s="298"/>
      <c r="D33" s="298"/>
      <c r="E33" s="298"/>
      <c r="F33" s="298"/>
      <c r="G33" s="298"/>
      <c r="H33" s="298"/>
      <c r="I33" s="298"/>
      <c r="J33" s="298"/>
      <c r="K33" s="307"/>
      <c r="L33" s="274" t="s">
        <v>305</v>
      </c>
      <c r="AL33" s="545"/>
    </row>
    <row r="34" spans="1:38" ht="20.25" customHeight="1">
      <c r="A34" s="522"/>
      <c r="B34" s="529"/>
      <c r="C34" s="298"/>
      <c r="D34" s="298"/>
      <c r="E34" s="298"/>
      <c r="F34" s="298"/>
      <c r="G34" s="298"/>
      <c r="H34" s="298"/>
      <c r="I34" s="298"/>
      <c r="J34" s="298"/>
      <c r="K34" s="307"/>
      <c r="L34" s="274" t="s">
        <v>275</v>
      </c>
      <c r="AL34" s="545"/>
    </row>
    <row r="35" spans="1:38" ht="20.25" customHeight="1">
      <c r="A35" s="522"/>
      <c r="B35" s="529"/>
      <c r="C35" s="298"/>
      <c r="D35" s="298"/>
      <c r="E35" s="298"/>
      <c r="F35" s="298"/>
      <c r="G35" s="298"/>
      <c r="H35" s="298"/>
      <c r="I35" s="298"/>
      <c r="J35" s="298"/>
      <c r="K35" s="307"/>
      <c r="L35" s="274" t="s">
        <v>215</v>
      </c>
      <c r="AL35" s="545"/>
    </row>
    <row r="36" spans="1:38" ht="20.25" customHeight="1">
      <c r="A36" s="522"/>
      <c r="B36" s="529"/>
      <c r="C36" s="298"/>
      <c r="D36" s="298"/>
      <c r="E36" s="298"/>
      <c r="F36" s="298"/>
      <c r="G36" s="298"/>
      <c r="H36" s="298"/>
      <c r="I36" s="298"/>
      <c r="J36" s="298"/>
      <c r="K36" s="307"/>
      <c r="L36" s="274" t="s">
        <v>89</v>
      </c>
      <c r="AL36" s="545"/>
    </row>
    <row r="37" spans="1:38" ht="20.25" customHeight="1">
      <c r="A37" s="522"/>
      <c r="B37" s="529"/>
      <c r="C37" s="298"/>
      <c r="D37" s="298"/>
      <c r="E37" s="298"/>
      <c r="F37" s="298"/>
      <c r="G37" s="298"/>
      <c r="H37" s="298"/>
      <c r="I37" s="298"/>
      <c r="J37" s="298"/>
      <c r="K37" s="307"/>
      <c r="L37" s="274" t="s">
        <v>665</v>
      </c>
      <c r="AL37" s="545"/>
    </row>
    <row r="38" spans="1:38" ht="20.25" customHeight="1">
      <c r="A38" s="522"/>
      <c r="B38" s="529"/>
      <c r="C38" s="298"/>
      <c r="D38" s="298"/>
      <c r="E38" s="298"/>
      <c r="F38" s="298"/>
      <c r="G38" s="298"/>
      <c r="H38" s="298"/>
      <c r="I38" s="298"/>
      <c r="J38" s="298"/>
      <c r="K38" s="307"/>
      <c r="L38" s="274" t="s">
        <v>276</v>
      </c>
      <c r="AL38" s="545"/>
    </row>
    <row r="39" spans="1:38" ht="20.25" customHeight="1">
      <c r="A39" s="522"/>
      <c r="B39" s="529"/>
      <c r="C39" s="298"/>
      <c r="D39" s="298"/>
      <c r="E39" s="298"/>
      <c r="F39" s="298"/>
      <c r="G39" s="298"/>
      <c r="H39" s="298"/>
      <c r="I39" s="298"/>
      <c r="J39" s="298"/>
      <c r="K39" s="307"/>
      <c r="L39" s="274" t="s">
        <v>566</v>
      </c>
      <c r="AL39" s="545"/>
    </row>
    <row r="40" spans="1:38" ht="20.25" customHeight="1">
      <c r="A40" s="522"/>
      <c r="B40" s="529"/>
      <c r="C40" s="298"/>
      <c r="D40" s="298"/>
      <c r="E40" s="298"/>
      <c r="F40" s="298"/>
      <c r="G40" s="298"/>
      <c r="H40" s="298"/>
      <c r="I40" s="298"/>
      <c r="J40" s="298"/>
      <c r="K40" s="307"/>
      <c r="L40" s="274" t="s">
        <v>664</v>
      </c>
      <c r="AL40" s="545"/>
    </row>
    <row r="41" spans="1:38" ht="20.25" customHeight="1">
      <c r="A41" s="525"/>
      <c r="B41" s="531"/>
      <c r="C41" s="305"/>
      <c r="D41" s="305"/>
      <c r="E41" s="305"/>
      <c r="F41" s="305"/>
      <c r="G41" s="305"/>
      <c r="H41" s="305"/>
      <c r="I41" s="305"/>
      <c r="J41" s="305"/>
      <c r="K41" s="327"/>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46"/>
    </row>
    <row r="42" spans="1:38">
      <c r="L42" s="537"/>
      <c r="AL42" s="444"/>
    </row>
    <row r="44" spans="1:38">
      <c r="A44" s="526"/>
      <c r="B44" s="526"/>
      <c r="C44" s="356"/>
      <c r="D44" s="356"/>
      <c r="E44" s="356"/>
      <c r="F44" s="356"/>
      <c r="G44" s="356"/>
      <c r="H44" s="356"/>
      <c r="I44" s="356"/>
      <c r="J44" s="356"/>
      <c r="K44" s="356"/>
    </row>
    <row r="45" spans="1:38">
      <c r="A45" s="526"/>
      <c r="B45" s="526"/>
      <c r="C45" s="356"/>
      <c r="D45" s="356"/>
      <c r="E45" s="356"/>
      <c r="F45" s="356"/>
      <c r="G45" s="356"/>
      <c r="H45" s="356"/>
      <c r="I45" s="356"/>
      <c r="J45" s="356"/>
      <c r="K45" s="356"/>
    </row>
    <row r="46" spans="1:38">
      <c r="A46" s="526"/>
      <c r="B46" s="526"/>
      <c r="C46" s="356"/>
      <c r="D46" s="356"/>
      <c r="E46" s="356"/>
      <c r="F46" s="356"/>
      <c r="G46" s="356"/>
      <c r="H46" s="356"/>
      <c r="I46" s="356"/>
      <c r="J46" s="356"/>
      <c r="K46" s="356"/>
    </row>
  </sheetData>
  <mergeCells count="40">
    <mergeCell ref="AA2:AB2"/>
    <mergeCell ref="AC2:AD2"/>
    <mergeCell ref="AF2:AG2"/>
    <mergeCell ref="AI2:AJ2"/>
    <mergeCell ref="A5:J5"/>
    <mergeCell ref="Y7:AL7"/>
    <mergeCell ref="Y8:AL8"/>
    <mergeCell ref="Y9:AK9"/>
    <mergeCell ref="A12:AL12"/>
    <mergeCell ref="C15:D15"/>
    <mergeCell ref="Q15:R15"/>
    <mergeCell ref="B16:AI16"/>
    <mergeCell ref="A20:AL20"/>
    <mergeCell ref="A22:B22"/>
    <mergeCell ref="C22:K22"/>
    <mergeCell ref="T22:V22"/>
    <mergeCell ref="A23:B23"/>
    <mergeCell ref="C23:K23"/>
    <mergeCell ref="L23:AL23"/>
    <mergeCell ref="N24:W24"/>
    <mergeCell ref="O25:U25"/>
    <mergeCell ref="W25:AC25"/>
    <mergeCell ref="AE25:AL25"/>
    <mergeCell ref="O26:T26"/>
    <mergeCell ref="W26:AB26"/>
    <mergeCell ref="AE26:AK26"/>
    <mergeCell ref="C27:K27"/>
    <mergeCell ref="V27:Y27"/>
    <mergeCell ref="AA27:AD27"/>
    <mergeCell ref="AF27:AI27"/>
    <mergeCell ref="C28:K28"/>
    <mergeCell ref="V28:Y28"/>
    <mergeCell ref="AA28:AD28"/>
    <mergeCell ref="AF28:AI28"/>
    <mergeCell ref="A24:B26"/>
    <mergeCell ref="C24:K26"/>
    <mergeCell ref="L25:M26"/>
    <mergeCell ref="A27:B28"/>
    <mergeCell ref="A29:B41"/>
    <mergeCell ref="C29:K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rgb="FF0070C0"/>
    <pageSetUpPr fitToPage="1"/>
  </sheetPr>
  <dimension ref="A2:AL41"/>
  <sheetViews>
    <sheetView showZeros="0" view="pageBreakPreview" topLeftCell="A13" zoomScaleSheetLayoutView="100" workbookViewId="0">
      <selection activeCell="AB24" sqref="AB24:AC24"/>
    </sheetView>
  </sheetViews>
  <sheetFormatPr defaultRowHeight="13.5"/>
  <cols>
    <col min="1" max="38" width="2.5" style="274" customWidth="1"/>
    <col min="39" max="46" width="2.25" style="274" customWidth="1"/>
    <col min="47" max="16384" width="9" style="274" customWidth="1"/>
  </cols>
  <sheetData>
    <row r="2" spans="1:38" ht="16.5" customHeight="1">
      <c r="Z2" s="275"/>
      <c r="AA2" s="276" t="s">
        <v>188</v>
      </c>
      <c r="AB2" s="276"/>
      <c r="AC2" s="393"/>
      <c r="AD2" s="393"/>
      <c r="AE2" s="406" t="s">
        <v>90</v>
      </c>
      <c r="AF2" s="393"/>
      <c r="AG2" s="393"/>
      <c r="AH2" s="406" t="s">
        <v>10</v>
      </c>
      <c r="AI2" s="393"/>
      <c r="AJ2" s="393"/>
      <c r="AK2" s="406" t="s">
        <v>40</v>
      </c>
    </row>
    <row r="4" spans="1:38">
      <c r="AC4" s="410"/>
      <c r="AD4" s="410"/>
      <c r="AE4" s="410"/>
      <c r="AF4" s="410"/>
      <c r="AG4" s="410"/>
      <c r="AH4" s="410"/>
      <c r="AI4" s="410"/>
      <c r="AJ4" s="410"/>
      <c r="AK4" s="410"/>
      <c r="AL4" s="410"/>
    </row>
    <row r="5" spans="1:38" ht="16.5" customHeight="1">
      <c r="A5" s="533" t="str">
        <f>入力シート!D1</f>
        <v>観音寺市長 佐伯　明浩</v>
      </c>
      <c r="B5" s="533"/>
      <c r="C5" s="533"/>
      <c r="D5" s="533"/>
      <c r="E5" s="533"/>
      <c r="F5" s="533"/>
      <c r="G5" s="533"/>
      <c r="H5" s="533"/>
      <c r="I5" s="533"/>
      <c r="J5" s="533"/>
      <c r="K5" s="274" t="s">
        <v>298</v>
      </c>
    </row>
    <row r="6" spans="1:38">
      <c r="A6" s="276"/>
      <c r="B6" s="276"/>
      <c r="C6" s="276"/>
      <c r="D6" s="276"/>
      <c r="E6" s="276"/>
      <c r="F6" s="276"/>
      <c r="G6" s="276"/>
      <c r="H6" s="276"/>
      <c r="I6" s="276"/>
      <c r="J6" s="276"/>
      <c r="K6" s="276"/>
      <c r="L6" s="276"/>
      <c r="M6" s="276"/>
    </row>
    <row r="7" spans="1:38" ht="16.5" customHeight="1">
      <c r="R7" s="274" t="s">
        <v>76</v>
      </c>
      <c r="V7" s="274" t="s">
        <v>72</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c r="AL9" s="276"/>
    </row>
    <row r="10" spans="1:38" ht="13.5" customHeight="1">
      <c r="Y10" s="386"/>
      <c r="Z10" s="386"/>
      <c r="AA10" s="386"/>
      <c r="AB10" s="386"/>
      <c r="AC10" s="386"/>
      <c r="AD10" s="386"/>
      <c r="AE10" s="386"/>
      <c r="AF10" s="386"/>
      <c r="AG10" s="386"/>
      <c r="AH10" s="386"/>
      <c r="AI10" s="386"/>
      <c r="AJ10" s="386"/>
      <c r="AK10" s="386"/>
      <c r="AL10" s="276"/>
    </row>
    <row r="11" spans="1:38" ht="13.5" customHeight="1">
      <c r="Y11" s="386"/>
      <c r="Z11" s="386"/>
      <c r="AA11" s="386"/>
      <c r="AB11" s="386"/>
      <c r="AC11" s="386"/>
      <c r="AD11" s="386"/>
      <c r="AE11" s="386"/>
      <c r="AF11" s="386"/>
      <c r="AG11" s="386"/>
      <c r="AH11" s="386"/>
      <c r="AI11" s="386"/>
      <c r="AJ11" s="386"/>
      <c r="AK11" s="386"/>
      <c r="AL11" s="276"/>
    </row>
    <row r="12" spans="1:38" ht="13.5" customHeight="1">
      <c r="Y12" s="569"/>
      <c r="Z12" s="569"/>
      <c r="AA12" s="569"/>
      <c r="AB12" s="569"/>
      <c r="AC12" s="569"/>
      <c r="AD12" s="569"/>
      <c r="AE12" s="569"/>
      <c r="AF12" s="569"/>
      <c r="AG12" s="569"/>
      <c r="AH12" s="569"/>
      <c r="AI12" s="569"/>
      <c r="AJ12" s="569"/>
      <c r="AK12" s="569"/>
      <c r="AL12" s="276"/>
    </row>
    <row r="13" spans="1:38" ht="18.75">
      <c r="A13" s="277" t="s">
        <v>65</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row>
    <row r="14" spans="1:38" ht="13.5" customHeight="1">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row>
    <row r="15" spans="1:38" ht="13.5" customHeight="1">
      <c r="A15" s="277"/>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row>
    <row r="16" spans="1:38">
      <c r="A16" s="276" t="s">
        <v>38</v>
      </c>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row>
    <row r="17" spans="1:38">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row>
    <row r="18" spans="1:38">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row>
    <row r="19" spans="1:38">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row>
    <row r="20" spans="1:38">
      <c r="A20" s="276" t="s">
        <v>55</v>
      </c>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row>
    <row r="21" spans="1:38">
      <c r="A21" s="276"/>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row>
    <row r="22" spans="1:38" ht="27" customHeight="1">
      <c r="A22" s="279" t="s">
        <v>83</v>
      </c>
      <c r="B22" s="287"/>
      <c r="C22" s="532" t="s">
        <v>101</v>
      </c>
      <c r="D22" s="532"/>
      <c r="E22" s="532"/>
      <c r="F22" s="532"/>
      <c r="G22" s="532"/>
      <c r="H22" s="532"/>
      <c r="I22" s="532"/>
      <c r="J22" s="534"/>
      <c r="K22" s="549">
        <f>入力シート!D7</f>
        <v>0</v>
      </c>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73"/>
    </row>
    <row r="23" spans="1:38" ht="27" customHeight="1">
      <c r="A23" s="547" t="s">
        <v>68</v>
      </c>
      <c r="B23" s="291"/>
      <c r="C23" s="301" t="s">
        <v>104</v>
      </c>
      <c r="D23" s="301"/>
      <c r="E23" s="301"/>
      <c r="F23" s="301"/>
      <c r="G23" s="301"/>
      <c r="H23" s="301"/>
      <c r="I23" s="301"/>
      <c r="J23" s="321"/>
      <c r="K23" s="333"/>
      <c r="L23" s="351"/>
      <c r="M23" s="351"/>
      <c r="N23" s="351"/>
      <c r="O23" s="351"/>
      <c r="P23" s="561"/>
      <c r="Q23" s="561"/>
      <c r="R23" s="561"/>
      <c r="S23" s="561"/>
      <c r="T23" s="568">
        <f>実績報告!N24</f>
        <v>332000</v>
      </c>
      <c r="U23" s="568"/>
      <c r="V23" s="568"/>
      <c r="W23" s="568"/>
      <c r="X23" s="568"/>
      <c r="Y23" s="568"/>
      <c r="Z23" s="351" t="s">
        <v>245</v>
      </c>
      <c r="AA23" s="570"/>
      <c r="AB23" s="570"/>
      <c r="AC23" s="570"/>
      <c r="AD23" s="570"/>
      <c r="AE23" s="570"/>
      <c r="AF23" s="570"/>
      <c r="AG23" s="570"/>
      <c r="AH23" s="570"/>
      <c r="AI23" s="570"/>
      <c r="AJ23" s="570"/>
      <c r="AK23" s="570"/>
      <c r="AL23" s="574"/>
    </row>
    <row r="24" spans="1:38" ht="27" customHeight="1">
      <c r="A24" s="547" t="s">
        <v>273</v>
      </c>
      <c r="B24" s="291"/>
      <c r="C24" s="301" t="s">
        <v>130</v>
      </c>
      <c r="D24" s="301"/>
      <c r="E24" s="301"/>
      <c r="F24" s="301"/>
      <c r="G24" s="301"/>
      <c r="H24" s="301"/>
      <c r="I24" s="301"/>
      <c r="J24" s="321"/>
      <c r="K24" s="333"/>
      <c r="L24" s="351"/>
      <c r="M24" s="351"/>
      <c r="N24" s="351" t="s">
        <v>188</v>
      </c>
      <c r="O24" s="351"/>
      <c r="P24" s="392" t="str">
        <f>IF(入力シート!P30="","",YEAR(入力シート!P30)-2018)</f>
        <v/>
      </c>
      <c r="Q24" s="392"/>
      <c r="R24" s="351" t="s">
        <v>90</v>
      </c>
      <c r="S24" s="392" t="str">
        <f>IF(入力シート!P30="","",MONTH(入力シート!P30))</f>
        <v/>
      </c>
      <c r="T24" s="392"/>
      <c r="U24" s="351" t="s">
        <v>236</v>
      </c>
      <c r="V24" s="392" t="str">
        <f>IF(入力シート!P30="","",DAY(入力シート!P30))</f>
        <v/>
      </c>
      <c r="W24" s="392"/>
      <c r="X24" s="351" t="s">
        <v>40</v>
      </c>
      <c r="Y24" s="351"/>
      <c r="Z24" s="351"/>
      <c r="AA24" s="351"/>
      <c r="AB24" s="291" t="str">
        <f>入力シート!P31</f>
        <v>8</v>
      </c>
      <c r="AC24" s="392"/>
      <c r="AD24" s="351" t="s">
        <v>169</v>
      </c>
      <c r="AE24" s="351"/>
      <c r="AF24" s="351"/>
      <c r="AG24" s="392">
        <f>入力シート!R31</f>
        <v>0</v>
      </c>
      <c r="AH24" s="392"/>
      <c r="AI24" s="392"/>
      <c r="AJ24" s="351" t="s">
        <v>322</v>
      </c>
      <c r="AK24" s="351"/>
      <c r="AL24" s="419"/>
    </row>
    <row r="25" spans="1:38" ht="22.5" customHeight="1">
      <c r="A25" s="548" t="s">
        <v>274</v>
      </c>
      <c r="B25" s="292"/>
      <c r="C25" s="299" t="s">
        <v>106</v>
      </c>
      <c r="D25" s="299"/>
      <c r="E25" s="299"/>
      <c r="F25" s="299"/>
      <c r="G25" s="299"/>
      <c r="H25" s="299"/>
      <c r="I25" s="299"/>
      <c r="J25" s="322"/>
      <c r="K25" s="550" t="s">
        <v>107</v>
      </c>
      <c r="L25" s="301"/>
      <c r="M25" s="301"/>
      <c r="N25" s="301"/>
      <c r="O25" s="301"/>
      <c r="P25" s="301"/>
      <c r="Q25" s="341"/>
      <c r="S25" s="358">
        <f>入力シート!$D$8</f>
        <v>0</v>
      </c>
      <c r="T25" s="358"/>
      <c r="U25" s="358"/>
      <c r="V25" s="358"/>
      <c r="W25" s="358"/>
      <c r="X25" s="358"/>
      <c r="Y25" s="358"/>
      <c r="Z25" s="358"/>
      <c r="AA25" s="358"/>
      <c r="AB25" s="358"/>
      <c r="AC25" s="358"/>
      <c r="AD25" s="358"/>
      <c r="AE25" s="358"/>
      <c r="AF25" s="358"/>
      <c r="AG25" s="358"/>
      <c r="AH25" s="358"/>
      <c r="AI25" s="358"/>
      <c r="AJ25" s="358"/>
      <c r="AK25" s="358"/>
      <c r="AL25" s="575"/>
    </row>
    <row r="26" spans="1:38" ht="22.5" customHeight="1">
      <c r="A26" s="284"/>
      <c r="B26" s="293"/>
      <c r="C26" s="298"/>
      <c r="D26" s="298"/>
      <c r="E26" s="298"/>
      <c r="F26" s="298"/>
      <c r="G26" s="298"/>
      <c r="H26" s="298"/>
      <c r="I26" s="298"/>
      <c r="J26" s="307"/>
      <c r="K26" s="550" t="s">
        <v>57</v>
      </c>
      <c r="L26" s="301"/>
      <c r="M26" s="301"/>
      <c r="N26" s="301"/>
      <c r="O26" s="301"/>
      <c r="P26" s="301"/>
      <c r="Q26" s="563"/>
      <c r="R26" s="361"/>
      <c r="S26" s="566">
        <f>入力シート!$D$9</f>
        <v>0</v>
      </c>
      <c r="T26" s="566"/>
      <c r="U26" s="566"/>
      <c r="V26" s="566"/>
      <c r="W26" s="566"/>
      <c r="X26" s="566"/>
      <c r="Y26" s="566"/>
      <c r="Z26" s="566"/>
      <c r="AA26" s="566"/>
      <c r="AB26" s="566"/>
      <c r="AC26" s="566"/>
      <c r="AD26" s="566"/>
      <c r="AE26" s="566"/>
      <c r="AF26" s="566"/>
      <c r="AG26" s="566"/>
      <c r="AH26" s="358"/>
      <c r="AI26" s="358"/>
      <c r="AJ26" s="358"/>
      <c r="AK26" s="358"/>
      <c r="AL26" s="575"/>
    </row>
    <row r="27" spans="1:38" ht="22.5" customHeight="1">
      <c r="A27" s="285"/>
      <c r="B27" s="294"/>
      <c r="C27" s="300"/>
      <c r="D27" s="300"/>
      <c r="E27" s="300"/>
      <c r="F27" s="300"/>
      <c r="G27" s="300"/>
      <c r="H27" s="300"/>
      <c r="I27" s="300"/>
      <c r="J27" s="323"/>
      <c r="K27" s="550" t="s">
        <v>96</v>
      </c>
      <c r="L27" s="301"/>
      <c r="M27" s="301"/>
      <c r="N27" s="301"/>
      <c r="O27" s="301"/>
      <c r="P27" s="301"/>
      <c r="Q27" s="564"/>
      <c r="S27" s="358" t="str">
        <f>IF(入力シート!D10="","",入力シート!D10&amp;"人槽")</f>
        <v/>
      </c>
      <c r="T27" s="358"/>
      <c r="U27" s="358"/>
      <c r="V27" s="358"/>
      <c r="W27" s="358"/>
      <c r="X27" s="358"/>
      <c r="Y27" s="358"/>
      <c r="Z27" s="358"/>
      <c r="AA27" s="358"/>
      <c r="AB27" s="358"/>
      <c r="AC27" s="358"/>
      <c r="AD27" s="358"/>
      <c r="AE27" s="358"/>
      <c r="AF27" s="358"/>
      <c r="AG27" s="358"/>
      <c r="AH27" s="358"/>
      <c r="AI27" s="358"/>
      <c r="AJ27" s="358"/>
      <c r="AK27" s="358"/>
      <c r="AL27" s="575"/>
    </row>
    <row r="28" spans="1:38" ht="27" customHeight="1">
      <c r="A28" s="547" t="s">
        <v>129</v>
      </c>
      <c r="B28" s="291"/>
      <c r="C28" s="301" t="s">
        <v>108</v>
      </c>
      <c r="D28" s="301"/>
      <c r="E28" s="301"/>
      <c r="F28" s="301"/>
      <c r="G28" s="301"/>
      <c r="H28" s="301"/>
      <c r="I28" s="301"/>
      <c r="J28" s="321"/>
      <c r="K28" s="333"/>
      <c r="L28" s="351"/>
      <c r="M28" s="351"/>
      <c r="N28" s="351"/>
      <c r="O28" s="351"/>
      <c r="P28" s="562"/>
      <c r="Q28" s="562" t="s">
        <v>149</v>
      </c>
      <c r="R28" s="392" t="str">
        <f>IF(入力シート!P32="","",YEAR(入力シート!P32)-2018)</f>
        <v/>
      </c>
      <c r="S28" s="392"/>
      <c r="T28" s="392"/>
      <c r="U28" s="392"/>
      <c r="V28" s="351" t="s">
        <v>90</v>
      </c>
      <c r="W28" s="392" t="str">
        <f>IF(入力シート!P32="","",MONTH(入力シート!P32))</f>
        <v/>
      </c>
      <c r="X28" s="392"/>
      <c r="Y28" s="392"/>
      <c r="Z28" s="392"/>
      <c r="AA28" s="351" t="s">
        <v>285</v>
      </c>
      <c r="AB28" s="392" t="str">
        <f>IF(入力シート!P32="","",DAY(入力シート!P32))</f>
        <v/>
      </c>
      <c r="AC28" s="392"/>
      <c r="AD28" s="392"/>
      <c r="AE28" s="392"/>
      <c r="AF28" s="351" t="s">
        <v>92</v>
      </c>
      <c r="AG28" s="571"/>
      <c r="AH28" s="571"/>
      <c r="AI28" s="571"/>
      <c r="AJ28" s="571"/>
      <c r="AK28" s="571"/>
      <c r="AL28" s="576"/>
    </row>
    <row r="29" spans="1:38" ht="27" customHeight="1">
      <c r="A29" s="547" t="s">
        <v>58</v>
      </c>
      <c r="B29" s="291"/>
      <c r="C29" s="301" t="s">
        <v>105</v>
      </c>
      <c r="D29" s="301"/>
      <c r="E29" s="301"/>
      <c r="F29" s="301"/>
      <c r="G29" s="301"/>
      <c r="H29" s="301"/>
      <c r="I29" s="301"/>
      <c r="J29" s="321"/>
      <c r="K29" s="333"/>
      <c r="L29" s="351"/>
      <c r="M29" s="357"/>
      <c r="N29" s="357"/>
      <c r="O29" s="357"/>
      <c r="P29" s="367"/>
      <c r="Q29" s="367" t="s">
        <v>149</v>
      </c>
      <c r="R29" s="380" t="str">
        <f>IF(入力シート!P33="","",YEAR(入力シート!P33)-2018)</f>
        <v/>
      </c>
      <c r="S29" s="380"/>
      <c r="T29" s="380"/>
      <c r="U29" s="380"/>
      <c r="V29" s="357" t="s">
        <v>90</v>
      </c>
      <c r="W29" s="380" t="str">
        <f>IF(入力シート!P33="","",MONTH(入力シート!P33))</f>
        <v/>
      </c>
      <c r="X29" s="380"/>
      <c r="Y29" s="380"/>
      <c r="Z29" s="380"/>
      <c r="AA29" s="357" t="s">
        <v>285</v>
      </c>
      <c r="AB29" s="380" t="str">
        <f>IF(入力シート!P33="","",DAY(入力シート!P33))</f>
        <v/>
      </c>
      <c r="AC29" s="380"/>
      <c r="AD29" s="380"/>
      <c r="AE29" s="380"/>
      <c r="AF29" s="357" t="s">
        <v>92</v>
      </c>
      <c r="AG29" s="572"/>
      <c r="AH29" s="572"/>
      <c r="AI29" s="572"/>
      <c r="AJ29" s="572"/>
      <c r="AK29" s="571"/>
      <c r="AL29" s="576"/>
    </row>
    <row r="30" spans="1:38" ht="22.5" customHeight="1">
      <c r="A30" s="548" t="s">
        <v>403</v>
      </c>
      <c r="B30" s="292"/>
      <c r="C30" s="299" t="s">
        <v>111</v>
      </c>
      <c r="D30" s="299"/>
      <c r="E30" s="299"/>
      <c r="F30" s="299"/>
      <c r="G30" s="299"/>
      <c r="H30" s="299"/>
      <c r="I30" s="299"/>
      <c r="J30" s="322"/>
      <c r="K30" s="550" t="s">
        <v>67</v>
      </c>
      <c r="L30" s="301"/>
      <c r="M30" s="301"/>
      <c r="N30" s="301"/>
      <c r="O30" s="301"/>
      <c r="P30" s="321"/>
      <c r="Q30" s="564"/>
      <c r="S30" s="358">
        <f>入力シート!D34</f>
        <v>0</v>
      </c>
      <c r="T30" s="358"/>
      <c r="U30" s="358"/>
      <c r="V30" s="358"/>
      <c r="W30" s="358"/>
      <c r="X30" s="358"/>
      <c r="Y30" s="358"/>
      <c r="Z30" s="358"/>
      <c r="AA30" s="358"/>
      <c r="AB30" s="358"/>
      <c r="AC30" s="358"/>
      <c r="AD30" s="358"/>
      <c r="AE30" s="358"/>
      <c r="AF30" s="358"/>
      <c r="AG30" s="358"/>
      <c r="AH30" s="358"/>
      <c r="AI30" s="358"/>
      <c r="AJ30" s="358"/>
      <c r="AK30" s="358"/>
      <c r="AL30" s="575"/>
    </row>
    <row r="31" spans="1:38" ht="22.5" customHeight="1">
      <c r="A31" s="285"/>
      <c r="B31" s="294"/>
      <c r="C31" s="300"/>
      <c r="D31" s="300"/>
      <c r="E31" s="300"/>
      <c r="F31" s="300"/>
      <c r="G31" s="300"/>
      <c r="H31" s="300"/>
      <c r="I31" s="300"/>
      <c r="J31" s="323"/>
      <c r="K31" s="550" t="s">
        <v>97</v>
      </c>
      <c r="L31" s="301"/>
      <c r="M31" s="301"/>
      <c r="N31" s="301"/>
      <c r="O31" s="301"/>
      <c r="P31" s="321"/>
      <c r="Q31" s="564"/>
      <c r="R31" s="361"/>
      <c r="S31" s="358" t="str">
        <f>IF(入力シート!F36="選択","",入力シート!D36&amp;"知事（"&amp;入力シート!F36&amp;入力シート!G36&amp;"）第"&amp;入力シート!I36&amp;"号")</f>
        <v/>
      </c>
      <c r="T31" s="358"/>
      <c r="U31" s="358"/>
      <c r="V31" s="358"/>
      <c r="W31" s="358"/>
      <c r="X31" s="358"/>
      <c r="Y31" s="358"/>
      <c r="Z31" s="358"/>
      <c r="AA31" s="358"/>
      <c r="AB31" s="358"/>
      <c r="AC31" s="358"/>
      <c r="AD31" s="358"/>
      <c r="AE31" s="358"/>
      <c r="AF31" s="358"/>
      <c r="AG31" s="358"/>
      <c r="AH31" s="358"/>
      <c r="AI31" s="358"/>
      <c r="AJ31" s="358"/>
      <c r="AK31" s="358"/>
      <c r="AL31" s="575"/>
    </row>
    <row r="32" spans="1:38" ht="16.5" customHeight="1">
      <c r="A32" s="548" t="s">
        <v>405</v>
      </c>
      <c r="B32" s="292"/>
      <c r="C32" s="299" t="s">
        <v>85</v>
      </c>
      <c r="D32" s="299"/>
      <c r="E32" s="299"/>
      <c r="F32" s="299"/>
      <c r="G32" s="299"/>
      <c r="H32" s="299"/>
      <c r="I32" s="299"/>
      <c r="J32" s="322"/>
      <c r="K32" s="551" t="s">
        <v>77</v>
      </c>
      <c r="L32" s="299"/>
      <c r="M32" s="299"/>
      <c r="N32" s="299"/>
      <c r="O32" s="299"/>
      <c r="P32" s="322"/>
      <c r="Q32" s="563"/>
      <c r="S32" s="413">
        <f>入力シート!E37</f>
        <v>0</v>
      </c>
      <c r="T32" s="413"/>
      <c r="U32" s="413"/>
      <c r="V32" s="413"/>
      <c r="W32" s="413"/>
      <c r="X32" s="413"/>
      <c r="Y32" s="413"/>
      <c r="Z32" s="413"/>
      <c r="AA32" s="413"/>
      <c r="AC32" s="413">
        <f>入力シート!E40</f>
        <v>0</v>
      </c>
      <c r="AD32" s="413"/>
      <c r="AE32" s="413"/>
      <c r="AF32" s="413"/>
      <c r="AG32" s="413"/>
      <c r="AH32" s="413"/>
      <c r="AI32" s="413"/>
      <c r="AJ32" s="413"/>
      <c r="AK32" s="413"/>
      <c r="AL32" s="577"/>
    </row>
    <row r="33" spans="1:38" ht="16.5" customHeight="1">
      <c r="A33" s="284"/>
      <c r="B33" s="293"/>
      <c r="C33" s="298"/>
      <c r="D33" s="298"/>
      <c r="E33" s="298"/>
      <c r="F33" s="298"/>
      <c r="G33" s="298"/>
      <c r="H33" s="298"/>
      <c r="I33" s="298"/>
      <c r="J33" s="307"/>
      <c r="K33" s="552"/>
      <c r="L33" s="298"/>
      <c r="M33" s="298"/>
      <c r="N33" s="298"/>
      <c r="O33" s="298"/>
      <c r="P33" s="307"/>
      <c r="Q33" s="565"/>
      <c r="S33" s="414">
        <f>入力シート!E38</f>
        <v>0</v>
      </c>
      <c r="T33" s="414"/>
      <c r="U33" s="414"/>
      <c r="V33" s="414"/>
      <c r="W33" s="414"/>
      <c r="X33" s="414"/>
      <c r="Y33" s="414"/>
      <c r="Z33" s="414"/>
      <c r="AA33" s="414"/>
      <c r="AC33" s="414">
        <f>入力シート!E41</f>
        <v>0</v>
      </c>
      <c r="AD33" s="414"/>
      <c r="AE33" s="414"/>
      <c r="AF33" s="414"/>
      <c r="AG33" s="414"/>
      <c r="AH33" s="414"/>
      <c r="AI33" s="414"/>
      <c r="AJ33" s="414"/>
      <c r="AK33" s="414"/>
      <c r="AL33" s="578"/>
    </row>
    <row r="34" spans="1:38" ht="16.5" customHeight="1">
      <c r="A34" s="285"/>
      <c r="B34" s="294"/>
      <c r="C34" s="300"/>
      <c r="D34" s="300"/>
      <c r="E34" s="300"/>
      <c r="F34" s="300"/>
      <c r="G34" s="300"/>
      <c r="H34" s="300"/>
      <c r="I34" s="300"/>
      <c r="J34" s="323"/>
      <c r="K34" s="553"/>
      <c r="L34" s="300"/>
      <c r="M34" s="300"/>
      <c r="N34" s="300"/>
      <c r="O34" s="300"/>
      <c r="P34" s="323"/>
      <c r="Q34" s="362"/>
      <c r="S34" s="567">
        <f>入力シート!E39</f>
        <v>0</v>
      </c>
      <c r="T34" s="567"/>
      <c r="U34" s="567"/>
      <c r="V34" s="567"/>
      <c r="W34" s="567"/>
      <c r="X34" s="567"/>
      <c r="Y34" s="567"/>
      <c r="Z34" s="567"/>
      <c r="AA34" s="567"/>
      <c r="AC34" s="567">
        <f>入力シート!E42</f>
        <v>0</v>
      </c>
      <c r="AD34" s="567"/>
      <c r="AE34" s="567"/>
      <c r="AF34" s="567"/>
      <c r="AG34" s="567"/>
      <c r="AH34" s="567"/>
      <c r="AI34" s="567"/>
      <c r="AJ34" s="567"/>
      <c r="AK34" s="567"/>
      <c r="AL34" s="579"/>
    </row>
    <row r="35" spans="1:38" ht="16.5" customHeight="1">
      <c r="A35" s="548" t="s">
        <v>197</v>
      </c>
      <c r="B35" s="292"/>
      <c r="C35" s="299" t="s">
        <v>114</v>
      </c>
      <c r="D35" s="299"/>
      <c r="E35" s="299"/>
      <c r="F35" s="299"/>
      <c r="G35" s="299"/>
      <c r="H35" s="299"/>
      <c r="I35" s="299"/>
      <c r="J35" s="322"/>
      <c r="K35" s="554"/>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80"/>
    </row>
    <row r="36" spans="1:38" ht="16.5" customHeight="1">
      <c r="A36" s="284"/>
      <c r="B36" s="293"/>
      <c r="C36" s="298"/>
      <c r="D36" s="298"/>
      <c r="E36" s="298"/>
      <c r="F36" s="298"/>
      <c r="G36" s="298"/>
      <c r="H36" s="298"/>
      <c r="I36" s="298"/>
      <c r="J36" s="307"/>
      <c r="K36" s="555"/>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81"/>
    </row>
    <row r="37" spans="1:38" ht="16.5" customHeight="1">
      <c r="A37" s="284"/>
      <c r="B37" s="293"/>
      <c r="C37" s="298"/>
      <c r="D37" s="298"/>
      <c r="E37" s="298"/>
      <c r="F37" s="298"/>
      <c r="G37" s="298"/>
      <c r="H37" s="298"/>
      <c r="I37" s="298"/>
      <c r="J37" s="307"/>
      <c r="K37" s="555"/>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81"/>
    </row>
    <row r="38" spans="1:38" ht="16.5" customHeight="1">
      <c r="A38" s="284"/>
      <c r="B38" s="293"/>
      <c r="C38" s="298"/>
      <c r="D38" s="298"/>
      <c r="E38" s="298"/>
      <c r="F38" s="298"/>
      <c r="G38" s="298"/>
      <c r="H38" s="298"/>
      <c r="I38" s="298"/>
      <c r="J38" s="307"/>
      <c r="K38" s="555"/>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81"/>
    </row>
    <row r="39" spans="1:38" ht="16.5" customHeight="1">
      <c r="A39" s="284"/>
      <c r="B39" s="293"/>
      <c r="C39" s="298"/>
      <c r="D39" s="298"/>
      <c r="E39" s="298"/>
      <c r="F39" s="298"/>
      <c r="G39" s="298"/>
      <c r="H39" s="298"/>
      <c r="I39" s="298"/>
      <c r="J39" s="307"/>
      <c r="K39" s="555"/>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81"/>
    </row>
    <row r="40" spans="1:38" ht="16.5" customHeight="1">
      <c r="A40" s="284"/>
      <c r="B40" s="293"/>
      <c r="C40" s="298"/>
      <c r="D40" s="298"/>
      <c r="E40" s="298"/>
      <c r="F40" s="298"/>
      <c r="G40" s="298"/>
      <c r="H40" s="298"/>
      <c r="I40" s="298"/>
      <c r="J40" s="307"/>
      <c r="K40" s="555"/>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81"/>
    </row>
    <row r="41" spans="1:38" ht="16.5" customHeight="1">
      <c r="A41" s="286"/>
      <c r="B41" s="295"/>
      <c r="C41" s="305"/>
      <c r="D41" s="305"/>
      <c r="E41" s="305"/>
      <c r="F41" s="305"/>
      <c r="G41" s="305"/>
      <c r="H41" s="305"/>
      <c r="I41" s="305"/>
      <c r="J41" s="327"/>
      <c r="K41" s="556"/>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82"/>
    </row>
  </sheetData>
  <mergeCells count="60">
    <mergeCell ref="AA2:AB2"/>
    <mergeCell ref="AC2:AD2"/>
    <mergeCell ref="AF2:AG2"/>
    <mergeCell ref="AI2:AJ2"/>
    <mergeCell ref="A5:J5"/>
    <mergeCell ref="Y7:AL7"/>
    <mergeCell ref="Y8:AL8"/>
    <mergeCell ref="Y9:AK9"/>
    <mergeCell ref="A13:AL13"/>
    <mergeCell ref="A16:AL16"/>
    <mergeCell ref="A20:AL20"/>
    <mergeCell ref="A22:B22"/>
    <mergeCell ref="C22:J22"/>
    <mergeCell ref="K22:AL22"/>
    <mergeCell ref="A23:B23"/>
    <mergeCell ref="C23:J23"/>
    <mergeCell ref="T23:Y23"/>
    <mergeCell ref="A24:B24"/>
    <mergeCell ref="C24:J24"/>
    <mergeCell ref="P24:Q24"/>
    <mergeCell ref="S24:T24"/>
    <mergeCell ref="V24:W24"/>
    <mergeCell ref="AB24:AC24"/>
    <mergeCell ref="AG24:AI24"/>
    <mergeCell ref="K25:P25"/>
    <mergeCell ref="S25:AG25"/>
    <mergeCell ref="K26:P26"/>
    <mergeCell ref="S26:AG26"/>
    <mergeCell ref="K27:P27"/>
    <mergeCell ref="S27:AG27"/>
    <mergeCell ref="A28:B28"/>
    <mergeCell ref="C28:J28"/>
    <mergeCell ref="R28:U28"/>
    <mergeCell ref="W28:Z28"/>
    <mergeCell ref="AB28:AE28"/>
    <mergeCell ref="A29:B29"/>
    <mergeCell ref="C29:J29"/>
    <mergeCell ref="R29:U29"/>
    <mergeCell ref="W29:Z29"/>
    <mergeCell ref="AB29:AE29"/>
    <mergeCell ref="K30:P30"/>
    <mergeCell ref="S30:AL30"/>
    <mergeCell ref="K31:P31"/>
    <mergeCell ref="S31:AL31"/>
    <mergeCell ref="S32:AA32"/>
    <mergeCell ref="AC32:AL32"/>
    <mergeCell ref="S33:AA33"/>
    <mergeCell ref="AC33:AL33"/>
    <mergeCell ref="S34:AA34"/>
    <mergeCell ref="AC34:AL34"/>
    <mergeCell ref="A25:B27"/>
    <mergeCell ref="C25:J27"/>
    <mergeCell ref="A30:B31"/>
    <mergeCell ref="C30:J31"/>
    <mergeCell ref="A32:B34"/>
    <mergeCell ref="C32:J34"/>
    <mergeCell ref="K32:P34"/>
    <mergeCell ref="A35:B41"/>
    <mergeCell ref="C35:J41"/>
    <mergeCell ref="K35:AL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入力シート</vt:lpstr>
      <vt:lpstr>提出書類リスト(表)</vt:lpstr>
      <vt:lpstr>提出書類リスト(裏)</vt:lpstr>
      <vt:lpstr>申請書</vt:lpstr>
      <vt:lpstr>工事請負契約書</vt:lpstr>
      <vt:lpstr>誓約書</vt:lpstr>
      <vt:lpstr>提出写真一覧表</vt:lpstr>
      <vt:lpstr>実績報告</vt:lpstr>
      <vt:lpstr>竣工届</vt:lpstr>
      <vt:lpstr>施工チェックリスト</vt:lpstr>
      <vt:lpstr>補助請求</vt:lpstr>
      <vt:lpstr>変更届</vt:lpstr>
      <vt:lpstr>単独槽廃止届</vt:lpstr>
      <vt:lpstr>撤去不可理由書</vt:lpstr>
      <vt:lpstr>撤去不可念書</vt:lpstr>
      <vt:lpstr>上部スラブ念書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kuser</dc:creator>
  <cp:lastModifiedBy>山口　香織</cp:lastModifiedBy>
  <cp:lastPrinted>2023-02-10T06:07:44Z</cp:lastPrinted>
  <dcterms:created xsi:type="dcterms:W3CDTF">2009-06-09T02:09:18Z</dcterms:created>
  <dcterms:modified xsi:type="dcterms:W3CDTF">2026-06-05T05:32:47Z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5.0.1.0</vt:lpwstr>
    </vt:vector>
  </property>
  <property fmtid="{DCFEDD21-7773-49B2-8022-6FC58DB5260B}" pid="3" name="LastSavedVersion">
    <vt:lpwstr>5.0.1.0</vt:lpwstr>
  </property>
  <property fmtid="{DCFEDD21-7773-49B2-8022-6FC58DB5260B}" pid="4" name="LastSavedDate">
    <vt:filetime>2026-06-05T05:32:47Z</vt:filetime>
  </property>
</Properties>
</file>